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ata\disk-g\_Uzivatelske_slozky\Dusek\Dokumenty-rozpočty a tabulky\ROZPOČTY\ZŠ ŠKOLY\gryf Petřiny jih\"/>
    </mc:Choice>
  </mc:AlternateContent>
  <bookViews>
    <workbookView xWindow="360" yWindow="270" windowWidth="18735" windowHeight="12210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" sheetId="11" r:id="rId5"/>
    <sheet name="1 1 Pol" sheetId="12" r:id="rId6"/>
    <sheet name="Rekapitulace Objekt 2" sheetId="13" r:id="rId7"/>
    <sheet name="2 2 Pol" sheetId="14" r:id="rId8"/>
    <sheet name="Rekapitulace Objekt 3" sheetId="15" r:id="rId9"/>
    <sheet name="3 3 Pol" sheetId="16" r:id="rId10"/>
    <sheet name="Rekapitulace Objekt 4" sheetId="17" r:id="rId11"/>
    <sheet name="4 4 Pol" sheetId="18" r:id="rId12"/>
    <sheet name="Rekapitulace Objekt 5" sheetId="19" r:id="rId13"/>
    <sheet name="5 5 Pol" sheetId="20" r:id="rId14"/>
    <sheet name="Rekapitulace Objekt 6" sheetId="21" r:id="rId15"/>
    <sheet name="6 6 Pol" sheetId="22" r:id="rId16"/>
    <sheet name="Rekapitulace Objekt 7" sheetId="23" r:id="rId17"/>
    <sheet name="7 7 Pol" sheetId="24" r:id="rId18"/>
    <sheet name="Rekapitulace Objekt 8" sheetId="25" r:id="rId19"/>
    <sheet name="8 8 Pol" sheetId="26" r:id="rId20"/>
    <sheet name="Rekapitulace Objekt 9" sheetId="27" r:id="rId21"/>
    <sheet name="9 9 Pol" sheetId="28" r:id="rId22"/>
  </sheets>
  <externalReferences>
    <externalReference r:id="rId23"/>
  </externalReferences>
  <definedNames>
    <definedName name="CelkemObjekty" localSheetId="1">Stavba!$I$32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'1 1 Pol'!$A$1:$I$276</definedName>
    <definedName name="_xlnm.Print_Area" localSheetId="7">'2 2 Pol'!$A$1:$I$190</definedName>
    <definedName name="_xlnm.Print_Area" localSheetId="9">'3 3 Pol'!$A$1:$I$15</definedName>
    <definedName name="_xlnm.Print_Area" localSheetId="11">'4 4 Pol'!$A$1:$I$35</definedName>
    <definedName name="_xlnm.Print_Area" localSheetId="13">'5 5 Pol'!$A$1:$I$59</definedName>
    <definedName name="_xlnm.Print_Area" localSheetId="15">'6 6 Pol'!$A$1:$I$72</definedName>
    <definedName name="_xlnm.Print_Area" localSheetId="17">'7 7 Pol'!$A$1:$I$57</definedName>
    <definedName name="_xlnm.Print_Area" localSheetId="19">'8 8 Pol'!$A$1:$I$15</definedName>
    <definedName name="_xlnm.Print_Area" localSheetId="21">'9 9 Pol'!$A$1:$I$62</definedName>
    <definedName name="_xlnm.Print_Area" localSheetId="4">'Rekapitulace Objekt 1'!$A$1:$H$36</definedName>
    <definedName name="_xlnm.Print_Area" localSheetId="6">'Rekapitulace Objekt 2'!$A$1:$H$33</definedName>
    <definedName name="_xlnm.Print_Area" localSheetId="8">'Rekapitulace Objekt 3'!$A$1:$H$24</definedName>
    <definedName name="_xlnm.Print_Area" localSheetId="10">'Rekapitulace Objekt 4'!$A$1:$H$26</definedName>
    <definedName name="_xlnm.Print_Area" localSheetId="12">'Rekapitulace Objekt 5'!$A$1:$H$27</definedName>
    <definedName name="_xlnm.Print_Area" localSheetId="14">'Rekapitulace Objekt 6'!$A$1:$H$29</definedName>
    <definedName name="_xlnm.Print_Area" localSheetId="16">'Rekapitulace Objekt 7'!$A$1:$H$29</definedName>
    <definedName name="_xlnm.Print_Area" localSheetId="18">'Rekapitulace Objekt 8'!$A$1:$H$25</definedName>
    <definedName name="_xlnm.Print_Area" localSheetId="20">'Rekapitulace Objekt 9'!$A$1:$H$29</definedName>
    <definedName name="_xlnm.Print_Area" localSheetId="1">Stavba!$A$1:$J$73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62913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P18" i="27"/>
  <c r="O18" i="27"/>
  <c r="H18" i="27"/>
  <c r="H29" i="27"/>
  <c r="D29" i="27"/>
  <c r="H27" i="27"/>
  <c r="H28" i="27"/>
  <c r="H25" i="27"/>
  <c r="H26" i="27"/>
  <c r="H24" i="27"/>
  <c r="H23" i="27"/>
  <c r="BC21" i="27"/>
  <c r="AO64" i="28"/>
  <c r="AN64" i="28"/>
  <c r="G63" i="28"/>
  <c r="BA58" i="28"/>
  <c r="BA38" i="28"/>
  <c r="BA28" i="28"/>
  <c r="G9" i="28"/>
  <c r="F8" i="28" s="1"/>
  <c r="G10" i="28"/>
  <c r="G11" i="28"/>
  <c r="G12" i="28"/>
  <c r="G13" i="28"/>
  <c r="G14" i="28"/>
  <c r="G15" i="28"/>
  <c r="G16" i="28"/>
  <c r="G18" i="28"/>
  <c r="F17" i="28" s="1"/>
  <c r="G19" i="28"/>
  <c r="G20" i="28"/>
  <c r="G21" i="28"/>
  <c r="G22" i="28"/>
  <c r="G27" i="28"/>
  <c r="F23" i="28" s="1"/>
  <c r="F29" i="28"/>
  <c r="G32" i="28"/>
  <c r="G37" i="28"/>
  <c r="F33" i="28" s="1"/>
  <c r="F39" i="28"/>
  <c r="G42" i="28"/>
  <c r="G44" i="28"/>
  <c r="F43" i="28" s="1"/>
  <c r="G45" i="28"/>
  <c r="G46" i="28"/>
  <c r="G49" i="28"/>
  <c r="F47" i="28" s="1"/>
  <c r="G52" i="28"/>
  <c r="G55" i="28"/>
  <c r="G57" i="28"/>
  <c r="G59" i="28"/>
  <c r="G61" i="28"/>
  <c r="H19" i="27"/>
  <c r="D19" i="27"/>
  <c r="B7" i="27"/>
  <c r="B6" i="27"/>
  <c r="C1" i="27"/>
  <c r="B1" i="27"/>
  <c r="P18" i="25"/>
  <c r="O18" i="25"/>
  <c r="H18" i="25"/>
  <c r="H25" i="25"/>
  <c r="D25" i="25"/>
  <c r="H24" i="25"/>
  <c r="H23" i="25"/>
  <c r="BC21" i="25"/>
  <c r="AO17" i="26"/>
  <c r="AN17" i="26"/>
  <c r="G16" i="26"/>
  <c r="G9" i="26"/>
  <c r="F8" i="26" s="1"/>
  <c r="G10" i="26"/>
  <c r="G11" i="26"/>
  <c r="G13" i="26"/>
  <c r="F12" i="26" s="1"/>
  <c r="G14" i="26"/>
  <c r="H19" i="25"/>
  <c r="D19" i="25"/>
  <c r="B7" i="25"/>
  <c r="B6" i="25"/>
  <c r="C1" i="25"/>
  <c r="B1" i="25"/>
  <c r="P18" i="23"/>
  <c r="O18" i="23"/>
  <c r="H18" i="23"/>
  <c r="H19" i="23" s="1"/>
  <c r="H29" i="23"/>
  <c r="D29" i="23"/>
  <c r="H28" i="23"/>
  <c r="H24" i="23"/>
  <c r="H27" i="23"/>
  <c r="H25" i="23"/>
  <c r="H26" i="23"/>
  <c r="H23" i="23"/>
  <c r="BC21" i="23"/>
  <c r="AO59" i="24"/>
  <c r="AN59" i="24"/>
  <c r="G58" i="24"/>
  <c r="BA37" i="24"/>
  <c r="BA16" i="24"/>
  <c r="G9" i="24"/>
  <c r="F8" i="24" s="1"/>
  <c r="G10" i="24"/>
  <c r="G15" i="24"/>
  <c r="F11" i="24" s="1"/>
  <c r="G20" i="24"/>
  <c r="F17" i="24" s="1"/>
  <c r="G23" i="24"/>
  <c r="F21" i="24" s="1"/>
  <c r="G27" i="24"/>
  <c r="F24" i="24" s="1"/>
  <c r="G31" i="24"/>
  <c r="F28" i="24" s="1"/>
  <c r="G34" i="24"/>
  <c r="G36" i="24"/>
  <c r="G38" i="24"/>
  <c r="G40" i="24"/>
  <c r="G42" i="24"/>
  <c r="F41" i="24" s="1"/>
  <c r="G43" i="24"/>
  <c r="G44" i="24"/>
  <c r="G45" i="24"/>
  <c r="G46" i="24"/>
  <c r="G47" i="24"/>
  <c r="G49" i="24"/>
  <c r="F48" i="24" s="1"/>
  <c r="G50" i="24"/>
  <c r="G51" i="24"/>
  <c r="G52" i="24"/>
  <c r="G54" i="24"/>
  <c r="F53" i="24" s="1"/>
  <c r="G55" i="24"/>
  <c r="G56" i="24"/>
  <c r="D19" i="23"/>
  <c r="B7" i="23"/>
  <c r="B6" i="23"/>
  <c r="C1" i="23"/>
  <c r="B1" i="23"/>
  <c r="P18" i="21"/>
  <c r="O18" i="21"/>
  <c r="H18" i="21"/>
  <c r="H19" i="21" s="1"/>
  <c r="H29" i="21"/>
  <c r="D29" i="21"/>
  <c r="H28" i="21"/>
  <c r="H27" i="21"/>
  <c r="H25" i="21"/>
  <c r="H26" i="21"/>
  <c r="H24" i="21"/>
  <c r="H23" i="21"/>
  <c r="BC21" i="21"/>
  <c r="AO74" i="22"/>
  <c r="AN74" i="22"/>
  <c r="G73" i="22"/>
  <c r="BA62" i="22"/>
  <c r="BA43" i="22"/>
  <c r="BA35" i="22"/>
  <c r="BA10" i="22"/>
  <c r="G9" i="22"/>
  <c r="F8" i="22" s="1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F27" i="22"/>
  <c r="G28" i="22"/>
  <c r="G29" i="22"/>
  <c r="G34" i="22"/>
  <c r="F30" i="22" s="1"/>
  <c r="G37" i="22"/>
  <c r="F36" i="22" s="1"/>
  <c r="G42" i="22"/>
  <c r="F38" i="22" s="1"/>
  <c r="G47" i="22"/>
  <c r="F44" i="22" s="1"/>
  <c r="G50" i="22"/>
  <c r="G53" i="22"/>
  <c r="G56" i="22"/>
  <c r="G59" i="22"/>
  <c r="G61" i="22"/>
  <c r="F51" i="22" s="1"/>
  <c r="G63" i="22"/>
  <c r="G65" i="22"/>
  <c r="G67" i="22"/>
  <c r="F66" i="22" s="1"/>
  <c r="G68" i="22"/>
  <c r="G69" i="22"/>
  <c r="G70" i="22"/>
  <c r="G71" i="22"/>
  <c r="D19" i="21"/>
  <c r="B7" i="21"/>
  <c r="B6" i="21"/>
  <c r="C1" i="21"/>
  <c r="B1" i="21"/>
  <c r="P18" i="19"/>
  <c r="O18" i="19"/>
  <c r="H18" i="19"/>
  <c r="H27" i="19"/>
  <c r="D27" i="19"/>
  <c r="H26" i="19"/>
  <c r="H25" i="19"/>
  <c r="H24" i="19"/>
  <c r="H23" i="19"/>
  <c r="BC21" i="19"/>
  <c r="AO61" i="20"/>
  <c r="AN61" i="20"/>
  <c r="G60" i="20"/>
  <c r="G9" i="20"/>
  <c r="F8" i="20" s="1"/>
  <c r="G10" i="20"/>
  <c r="G11" i="20"/>
  <c r="G12" i="20"/>
  <c r="G13" i="20"/>
  <c r="G14" i="20"/>
  <c r="G15" i="20"/>
  <c r="G16" i="20"/>
  <c r="G17" i="20"/>
  <c r="G18" i="20"/>
  <c r="G19" i="20"/>
  <c r="G20" i="20"/>
  <c r="G21" i="20"/>
  <c r="G23" i="20"/>
  <c r="G24" i="20"/>
  <c r="G25" i="20"/>
  <c r="G26" i="20"/>
  <c r="F22" i="20" s="1"/>
  <c r="G27" i="20"/>
  <c r="G28" i="20"/>
  <c r="G29" i="20"/>
  <c r="G30" i="20"/>
  <c r="G31" i="20"/>
  <c r="G32" i="20"/>
  <c r="G34" i="20"/>
  <c r="F33" i="20" s="1"/>
  <c r="G35" i="20"/>
  <c r="G36" i="20"/>
  <c r="G37" i="20"/>
  <c r="G38" i="20"/>
  <c r="G39" i="20"/>
  <c r="G40" i="20"/>
  <c r="G41" i="20"/>
  <c r="G43" i="20"/>
  <c r="G44" i="20"/>
  <c r="G45" i="20"/>
  <c r="G46" i="20"/>
  <c r="F42" i="20" s="1"/>
  <c r="G47" i="20"/>
  <c r="G48" i="20"/>
  <c r="G49" i="20"/>
  <c r="G50" i="20"/>
  <c r="G51" i="20"/>
  <c r="G52" i="20"/>
  <c r="G53" i="20"/>
  <c r="G54" i="20"/>
  <c r="G55" i="20"/>
  <c r="G56" i="20"/>
  <c r="G57" i="20"/>
  <c r="G58" i="20"/>
  <c r="H19" i="19"/>
  <c r="D19" i="19"/>
  <c r="B7" i="19"/>
  <c r="B6" i="19"/>
  <c r="C1" i="19"/>
  <c r="B1" i="19"/>
  <c r="P18" i="17"/>
  <c r="O18" i="17"/>
  <c r="H18" i="17"/>
  <c r="H19" i="17" s="1"/>
  <c r="H26" i="17"/>
  <c r="D26" i="17"/>
  <c r="H25" i="17"/>
  <c r="H24" i="17"/>
  <c r="H23" i="17"/>
  <c r="BC21" i="17"/>
  <c r="AO37" i="18"/>
  <c r="AN37" i="18"/>
  <c r="G36" i="18"/>
  <c r="G9" i="18"/>
  <c r="G10" i="18"/>
  <c r="F8" i="18" s="1"/>
  <c r="G11" i="18"/>
  <c r="G12" i="18"/>
  <c r="G13" i="18"/>
  <c r="G14" i="18"/>
  <c r="G15" i="18"/>
  <c r="G16" i="18"/>
  <c r="G17" i="18"/>
  <c r="G18" i="18"/>
  <c r="G19" i="18"/>
  <c r="G21" i="18"/>
  <c r="G22" i="18"/>
  <c r="F20" i="18" s="1"/>
  <c r="G23" i="18"/>
  <c r="G24" i="18"/>
  <c r="G25" i="18"/>
  <c r="G26" i="18"/>
  <c r="G27" i="18"/>
  <c r="G28" i="18"/>
  <c r="G29" i="18"/>
  <c r="F30" i="18"/>
  <c r="G31" i="18"/>
  <c r="G32" i="18"/>
  <c r="G33" i="18"/>
  <c r="G34" i="18"/>
  <c r="D19" i="17"/>
  <c r="B7" i="17"/>
  <c r="B6" i="17"/>
  <c r="C1" i="17"/>
  <c r="B1" i="17"/>
  <c r="P18" i="15"/>
  <c r="O18" i="15"/>
  <c r="H18" i="15"/>
  <c r="H19" i="15" s="1"/>
  <c r="H24" i="15"/>
  <c r="D24" i="15"/>
  <c r="H23" i="15"/>
  <c r="BC21" i="15"/>
  <c r="AO17" i="16"/>
  <c r="AN17" i="16"/>
  <c r="G16" i="16"/>
  <c r="G9" i="16"/>
  <c r="F8" i="16" s="1"/>
  <c r="G10" i="16"/>
  <c r="G11" i="16"/>
  <c r="G12" i="16"/>
  <c r="G13" i="16"/>
  <c r="G14" i="16"/>
  <c r="D19" i="15"/>
  <c r="B7" i="15"/>
  <c r="B6" i="15"/>
  <c r="C1" i="15"/>
  <c r="B1" i="15"/>
  <c r="P18" i="13"/>
  <c r="O18" i="13"/>
  <c r="H18" i="13"/>
  <c r="H33" i="13"/>
  <c r="D33" i="13"/>
  <c r="H32" i="13"/>
  <c r="H23" i="13"/>
  <c r="H31" i="13"/>
  <c r="H30" i="13"/>
  <c r="H29" i="13"/>
  <c r="H28" i="13"/>
  <c r="H27" i="13"/>
  <c r="H26" i="13"/>
  <c r="H25" i="13"/>
  <c r="H24" i="13"/>
  <c r="BC21" i="13"/>
  <c r="AO192" i="14"/>
  <c r="AN192" i="14"/>
  <c r="G191" i="14"/>
  <c r="BA150" i="14"/>
  <c r="BA147" i="14"/>
  <c r="G9" i="14"/>
  <c r="F8" i="14" s="1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6" i="14"/>
  <c r="G47" i="14"/>
  <c r="G48" i="14"/>
  <c r="G49" i="14"/>
  <c r="F45" i="14" s="1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9" i="14"/>
  <c r="G80" i="14"/>
  <c r="G81" i="14"/>
  <c r="G82" i="14"/>
  <c r="F78" i="14" s="1"/>
  <c r="G83" i="14"/>
  <c r="G84" i="14"/>
  <c r="G85" i="14"/>
  <c r="G86" i="14"/>
  <c r="G87" i="14"/>
  <c r="G88" i="14"/>
  <c r="G89" i="14"/>
  <c r="G90" i="14"/>
  <c r="G91" i="14"/>
  <c r="G93" i="14"/>
  <c r="F92" i="14" s="1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7" i="14"/>
  <c r="G108" i="14"/>
  <c r="G109" i="14"/>
  <c r="G110" i="14"/>
  <c r="F106" i="14" s="1"/>
  <c r="G111" i="14"/>
  <c r="G112" i="14"/>
  <c r="G113" i="14"/>
  <c r="G114" i="14"/>
  <c r="G115" i="14"/>
  <c r="G116" i="14"/>
  <c r="G117" i="14"/>
  <c r="G118" i="14"/>
  <c r="G119" i="14"/>
  <c r="G121" i="14"/>
  <c r="F120" i="14" s="1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1" i="14"/>
  <c r="F140" i="14" s="1"/>
  <c r="G142" i="14"/>
  <c r="G143" i="14"/>
  <c r="G144" i="14"/>
  <c r="G146" i="14"/>
  <c r="F145" i="14" s="1"/>
  <c r="G148" i="14"/>
  <c r="G149" i="14"/>
  <c r="G151" i="14"/>
  <c r="G152" i="14"/>
  <c r="G153" i="14"/>
  <c r="G154" i="14"/>
  <c r="G155" i="14"/>
  <c r="G156" i="14"/>
  <c r="G157" i="14"/>
  <c r="G159" i="14"/>
  <c r="F158" i="14" s="1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1" i="14"/>
  <c r="G182" i="14"/>
  <c r="G183" i="14"/>
  <c r="G184" i="14"/>
  <c r="G185" i="14"/>
  <c r="G186" i="14"/>
  <c r="G187" i="14"/>
  <c r="G188" i="14"/>
  <c r="F180" i="14" s="1"/>
  <c r="G189" i="14"/>
  <c r="H19" i="13"/>
  <c r="D19" i="13"/>
  <c r="B7" i="13"/>
  <c r="B6" i="13"/>
  <c r="C1" i="13"/>
  <c r="B1" i="13"/>
  <c r="P18" i="11"/>
  <c r="O18" i="11"/>
  <c r="H18" i="11"/>
  <c r="H36" i="11"/>
  <c r="D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BC21" i="11"/>
  <c r="AO278" i="12"/>
  <c r="AN278" i="12"/>
  <c r="G277" i="12"/>
  <c r="BA274" i="12"/>
  <c r="BA272" i="12"/>
  <c r="BA269" i="12"/>
  <c r="BA266" i="12"/>
  <c r="BA255" i="12"/>
  <c r="BA188" i="12"/>
  <c r="BA186" i="12"/>
  <c r="BA184" i="12"/>
  <c r="BA182" i="12"/>
  <c r="BA180" i="12"/>
  <c r="BA178" i="12"/>
  <c r="BA176" i="12"/>
  <c r="BA174" i="12"/>
  <c r="BA172" i="12"/>
  <c r="BA170" i="12"/>
  <c r="BA168" i="12"/>
  <c r="BA166" i="12"/>
  <c r="BA164" i="12"/>
  <c r="BA129" i="12"/>
  <c r="BA103" i="12"/>
  <c r="BA75" i="12"/>
  <c r="BA73" i="12"/>
  <c r="BA67" i="12"/>
  <c r="BA55" i="12"/>
  <c r="BA51" i="12"/>
  <c r="BA46" i="12"/>
  <c r="BA42" i="12"/>
  <c r="AZ30" i="12"/>
  <c r="BA20" i="12"/>
  <c r="BA16" i="12"/>
  <c r="G11" i="12"/>
  <c r="F8" i="12" s="1"/>
  <c r="F12" i="12"/>
  <c r="G15" i="12"/>
  <c r="G19" i="12"/>
  <c r="G24" i="12"/>
  <c r="F21" i="12" s="1"/>
  <c r="G27" i="12"/>
  <c r="F25" i="12" s="1"/>
  <c r="G31" i="12"/>
  <c r="F28" i="12" s="1"/>
  <c r="G33" i="12"/>
  <c r="F34" i="12"/>
  <c r="G36" i="12"/>
  <c r="G41" i="12"/>
  <c r="G45" i="12"/>
  <c r="G50" i="12"/>
  <c r="G54" i="12"/>
  <c r="F37" i="12" s="1"/>
  <c r="G59" i="12"/>
  <c r="F56" i="12" s="1"/>
  <c r="G61" i="12"/>
  <c r="G64" i="12"/>
  <c r="G66" i="12"/>
  <c r="G69" i="12"/>
  <c r="G70" i="12"/>
  <c r="F62" i="12" s="1"/>
  <c r="G72" i="12"/>
  <c r="G74" i="12"/>
  <c r="G76" i="12"/>
  <c r="G78" i="12"/>
  <c r="G79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5" i="12"/>
  <c r="G97" i="12"/>
  <c r="G99" i="12"/>
  <c r="G102" i="12"/>
  <c r="G105" i="12"/>
  <c r="G107" i="12"/>
  <c r="G109" i="12"/>
  <c r="G112" i="12"/>
  <c r="G114" i="12"/>
  <c r="G117" i="12"/>
  <c r="G120" i="12"/>
  <c r="G122" i="12"/>
  <c r="G125" i="12"/>
  <c r="G126" i="12"/>
  <c r="G127" i="12"/>
  <c r="G128" i="12"/>
  <c r="G130" i="12"/>
  <c r="G131" i="12"/>
  <c r="G133" i="12"/>
  <c r="G135" i="12"/>
  <c r="G137" i="12"/>
  <c r="G139" i="12"/>
  <c r="G141" i="12"/>
  <c r="G143" i="12"/>
  <c r="G145" i="12"/>
  <c r="G147" i="12"/>
  <c r="G149" i="12"/>
  <c r="G151" i="12"/>
  <c r="G153" i="12"/>
  <c r="G155" i="12"/>
  <c r="G157" i="12"/>
  <c r="G159" i="12"/>
  <c r="G161" i="12"/>
  <c r="G163" i="12"/>
  <c r="G165" i="12"/>
  <c r="G167" i="12"/>
  <c r="G169" i="12"/>
  <c r="G171" i="12"/>
  <c r="G173" i="12"/>
  <c r="G175" i="12"/>
  <c r="G177" i="12"/>
  <c r="G179" i="12"/>
  <c r="G181" i="12"/>
  <c r="G183" i="12"/>
  <c r="G185" i="12"/>
  <c r="G187" i="12"/>
  <c r="G189" i="12"/>
  <c r="G190" i="12"/>
  <c r="G192" i="12"/>
  <c r="G193" i="12"/>
  <c r="G194" i="12"/>
  <c r="G195" i="12"/>
  <c r="G196" i="12"/>
  <c r="G197" i="12"/>
  <c r="G198" i="12"/>
  <c r="G200" i="12"/>
  <c r="G201" i="12"/>
  <c r="G202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5" i="12"/>
  <c r="G236" i="12"/>
  <c r="F233" i="12" s="1"/>
  <c r="G237" i="12"/>
  <c r="G238" i="12"/>
  <c r="G239" i="12"/>
  <c r="G240" i="12"/>
  <c r="G241" i="12"/>
  <c r="G242" i="12"/>
  <c r="G243" i="12"/>
  <c r="G244" i="12"/>
  <c r="G245" i="12"/>
  <c r="G249" i="12"/>
  <c r="F246" i="12" s="1"/>
  <c r="G252" i="12"/>
  <c r="G254" i="12"/>
  <c r="G256" i="12"/>
  <c r="G258" i="12"/>
  <c r="G260" i="12"/>
  <c r="G263" i="12"/>
  <c r="G265" i="12"/>
  <c r="F264" i="12" s="1"/>
  <c r="G268" i="12"/>
  <c r="G271" i="12"/>
  <c r="G273" i="12"/>
  <c r="G275" i="12"/>
  <c r="F267" i="12" s="1"/>
  <c r="H19" i="11"/>
  <c r="D19" i="11"/>
  <c r="B7" i="11"/>
  <c r="B6" i="11"/>
  <c r="C1" i="11"/>
  <c r="B1" i="11"/>
  <c r="J32" i="1"/>
  <c r="B1" i="9"/>
  <c r="C1" i="9"/>
  <c r="B7" i="9"/>
  <c r="B6" i="9"/>
  <c r="J73" i="1" l="1"/>
</calcChain>
</file>

<file path=xl/sharedStrings.xml><?xml version="1.0" encoding="utf-8"?>
<sst xmlns="http://schemas.openxmlformats.org/spreadsheetml/2006/main" count="3648" uniqueCount="767">
  <si>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</si>
  <si>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</si>
  <si>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</si>
  <si>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</si>
  <si>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</si>
  <si>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</si>
  <si>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</si>
  <si>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</si>
  <si>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</si>
  <si>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</si>
  <si>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</si>
  <si>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</si>
  <si>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</si>
  <si>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</si>
  <si>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</si>
  <si>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</si>
  <si>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</si>
  <si>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</si>
  <si>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</si>
  <si>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</si>
  <si>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</si>
  <si>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</si>
  <si>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</si>
  <si>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</si>
  <si>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</si>
  <si>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</si>
  <si>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</si>
  <si>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</si>
  <si>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</si>
  <si>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</si>
  <si>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</si>
  <si>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</si>
  <si>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</si>
  <si>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</si>
  <si>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</si>
  <si>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</si>
  <si>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</si>
  <si>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</si>
  <si>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</si>
  <si>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</si>
  <si>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</si>
  <si>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15/gryf</t>
  </si>
  <si>
    <t>ZŠ Petřiny jih, Modernizace elektroinstalace</t>
  </si>
  <si>
    <t>Šantrochova 2/1800, Praha 6</t>
  </si>
  <si>
    <t>SNEO, a.s.</t>
  </si>
  <si>
    <t>Nad Alejí 1876/2</t>
  </si>
  <si>
    <t>Praha 6</t>
  </si>
  <si>
    <t>16200</t>
  </si>
  <si>
    <t>Gryf-elektro v.o.s.</t>
  </si>
  <si>
    <t>Amforová 7</t>
  </si>
  <si>
    <t>Praha 5</t>
  </si>
  <si>
    <t>15500</t>
  </si>
  <si>
    <t>47114517</t>
  </si>
  <si>
    <t>27114112</t>
  </si>
  <si>
    <t>Stavební objekt</t>
  </si>
  <si>
    <t>1</t>
  </si>
  <si>
    <t>silnoproud</t>
  </si>
  <si>
    <t>2</t>
  </si>
  <si>
    <t>UKS</t>
  </si>
  <si>
    <t>3</t>
  </si>
  <si>
    <t>Tabule</t>
  </si>
  <si>
    <t>4</t>
  </si>
  <si>
    <t>RS</t>
  </si>
  <si>
    <t>5</t>
  </si>
  <si>
    <t>EZS</t>
  </si>
  <si>
    <t>6</t>
  </si>
  <si>
    <t>CCTV</t>
  </si>
  <si>
    <t>7</t>
  </si>
  <si>
    <t>Hodiny</t>
  </si>
  <si>
    <t>8</t>
  </si>
  <si>
    <t>DT</t>
  </si>
  <si>
    <t>9</t>
  </si>
  <si>
    <t>STA</t>
  </si>
  <si>
    <t>Celkem za stavbu</t>
  </si>
  <si>
    <t>Rekapitulace dílů</t>
  </si>
  <si>
    <t>Číslo</t>
  </si>
  <si>
    <t>Název</t>
  </si>
  <si>
    <t>Celkem</t>
  </si>
  <si>
    <t>_1</t>
  </si>
  <si>
    <t>1 ETAPA</t>
  </si>
  <si>
    <t>Technologie</t>
  </si>
  <si>
    <t>_10</t>
  </si>
  <si>
    <t>Rozvody</t>
  </si>
  <si>
    <t>_2</t>
  </si>
  <si>
    <t>2 ETAPA</t>
  </si>
  <si>
    <t>HDR</t>
  </si>
  <si>
    <t>Rozvody a ostatní práce</t>
  </si>
  <si>
    <t>_3</t>
  </si>
  <si>
    <t>PDR-1</t>
  </si>
  <si>
    <t>_4</t>
  </si>
  <si>
    <t>PDR-2</t>
  </si>
  <si>
    <t>_5</t>
  </si>
  <si>
    <t>PDR-3</t>
  </si>
  <si>
    <t>_6</t>
  </si>
  <si>
    <t>PDR-5</t>
  </si>
  <si>
    <t>_7</t>
  </si>
  <si>
    <t>PDR-6</t>
  </si>
  <si>
    <t>_8</t>
  </si>
  <si>
    <t>Demontážní práce</t>
  </si>
  <si>
    <t>_9</t>
  </si>
  <si>
    <t>Pobočková telefonní ústředna PBX a domácí telefony DT</t>
  </si>
  <si>
    <t>Svislé a kompletní konstrukce</t>
  </si>
  <si>
    <t>Vodorovné konstrukce</t>
  </si>
  <si>
    <t>61</t>
  </si>
  <si>
    <t>Upravy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</si>
  <si>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</si>
  <si>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</si>
  <si>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</si>
  <si>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</si>
  <si>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</si>
  <si>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</si>
  <si>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</si>
  <si>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</si>
  <si>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784</t>
  </si>
  <si>
    <t>Malby</t>
  </si>
  <si>
    <t>M21</t>
  </si>
  <si>
    <t>Elektromontáže</t>
  </si>
  <si>
    <t>M211</t>
  </si>
  <si>
    <t>Demontáže elektro</t>
  </si>
  <si>
    <t>D96</t>
  </si>
  <si>
    <t>Přesuny suti a vybouraných hmot</t>
  </si>
  <si>
    <t>VN</t>
  </si>
  <si>
    <t>Vedlejší náklady</t>
  </si>
  <si>
    <t>ON</t>
  </si>
  <si>
    <t>Ostatní náklady</t>
  </si>
  <si>
    <t>Cena celkem</t>
  </si>
  <si>
    <t>Rozsah:</t>
  </si>
  <si>
    <t>Rekapitulace soupisů náležejících k objektu</t>
  </si>
  <si>
    <t>Soupis</t>
  </si>
  <si>
    <t>Cena (Kč)</t>
  </si>
  <si>
    <t>elektro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</si>
  <si>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</si>
  <si>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</si>
  <si>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</si>
  <si>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</si>
  <si>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</si>
  <si>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</si>
  <si>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</si>
  <si>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</si>
  <si>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</si>
  <si>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310 23-6 Zazdívka otvorů o ploše přes 0,0225 m2 do 0,09 m2 ve zdivu nadzákladovém cihlami pálenými</t>
  </si>
  <si>
    <t>z pomocného pracovního lešení o výšce podlahy do 1900 mm a pro zatížení do 1,5 kPa,</t>
  </si>
  <si>
    <t>SPX</t>
  </si>
  <si>
    <t>310236241RT1</t>
  </si>
  <si>
    <t>...o tloušťce zdi do 300 mm</t>
  </si>
  <si>
    <t>kus</t>
  </si>
  <si>
    <t>801-4</t>
  </si>
  <si>
    <t>RTS</t>
  </si>
  <si>
    <t>POL</t>
  </si>
  <si>
    <t>416 02 Podhledy na kovové konstrukci opláštěné deskami sádrokartonovými</t>
  </si>
  <si>
    <t>416 02-0 nosná konstrukce z profilů HUT 48/15,5 s přímým uchycením</t>
  </si>
  <si>
    <t>416020111R00</t>
  </si>
  <si>
    <t>...1x deska, tloušťky 12,5 mm, standard</t>
  </si>
  <si>
    <t>m2</t>
  </si>
  <si>
    <t>801-1</t>
  </si>
  <si>
    <t>s úpravou rohů, koutů a hran konstrukcí, přebroušení a tmelení spár,</t>
  </si>
  <si>
    <t>416020113R00</t>
  </si>
  <si>
    <t>...1x deska, tloušťky 12,5 mm, impregnovaná</t>
  </si>
  <si>
    <t>612 42-3 Omítka rýh ve stěnách maltou vápennou</t>
  </si>
  <si>
    <t>612423531RT2</t>
  </si>
  <si>
    <t xml:space="preserve">...štuková, o šířce rýhy do 150 mm,  </t>
  </si>
  <si>
    <t>941 95-5 Lešení lehké pracovní pomocné</t>
  </si>
  <si>
    <t>941955002R00</t>
  </si>
  <si>
    <t>...pomocné, o výšce lešeňové podlahy přes 1,2 do 1,9 m</t>
  </si>
  <si>
    <t>800-3</t>
  </si>
  <si>
    <t>952 90 Vyčištění budov a ostatních objektů</t>
  </si>
  <si>
    <t>952 90-14 ostatních objektů (např. kanálů, zásobníků, kůlen apod.) - vynesení zbytků stavebního rumu, kropení a 2 x zametení podlah, oprášení stěn a výplní otvorů</t>
  </si>
  <si>
    <t>952901411R00</t>
  </si>
  <si>
    <t>...jakékoliv výšky podlaží</t>
  </si>
  <si>
    <t>952 90 Čištění budov</t>
  </si>
  <si>
    <t>952901110R00</t>
  </si>
  <si>
    <t>...mytím vnějších ploch oken a dveří</t>
  </si>
  <si>
    <t>963 01-6 Demontáž sádrokartonových a sádrovláknitých podhledů</t>
  </si>
  <si>
    <t>963016111R00</t>
  </si>
  <si>
    <t>...z desek bez minerální izolace, na jednoduché ocelové konstrukci, 1x opláštěné tl. 12,5 mm</t>
  </si>
  <si>
    <t>801-3</t>
  </si>
  <si>
    <t>971 03 Vybourání otvorů ve zdivu cihelném</t>
  </si>
  <si>
    <t>základovém nebo nadzákladovém,</t>
  </si>
  <si>
    <t>971 03-2 z jakýchkoliv cihel pálených</t>
  </si>
  <si>
    <t>971033331R00</t>
  </si>
  <si>
    <t>...na jakoukoliv maltu vápenou nebo vápenocementovou, plochy do 0,09 m2, tloušťky do 150 mm</t>
  </si>
  <si>
    <t>Včetně pomocného lešení o výšce podlahy do 1900 mm a pro zatížení do 1,5 kPa  (150 kg/m2).</t>
  </si>
  <si>
    <t>973 03-1 Vysekání v cihelném zdivu výklenků a kapes</t>
  </si>
  <si>
    <t>973 03-14 kapes pro špalíky a krabice</t>
  </si>
  <si>
    <t>973031614R00</t>
  </si>
  <si>
    <t>...na jakoukoliv maltu vápennou nebo vápenocementovou, velilkosti do 50x50x50 mm</t>
  </si>
  <si>
    <t>570+115+221</t>
  </si>
  <si>
    <t>974 03-1 Vysekání rýh v jakémkoliv zdivu cihelném</t>
  </si>
  <si>
    <t>974 03-11 v ploše</t>
  </si>
  <si>
    <t>974031132R00</t>
  </si>
  <si>
    <t>...do hloubky 50 mm, šířky do 70 mm</t>
  </si>
  <si>
    <t>m</t>
  </si>
  <si>
    <t>974 04-9 Vysekání rýh v betonových zdech</t>
  </si>
  <si>
    <t>974 04-91 v ploše</t>
  </si>
  <si>
    <t>974049122R00</t>
  </si>
  <si>
    <t>...do hloubky 30 mm, šířky do 70 mm</t>
  </si>
  <si>
    <t>784 41 Příprava povrchu</t>
  </si>
  <si>
    <t>784 41-2 Penetrace (napouštění) podkladu</t>
  </si>
  <si>
    <t>784111101R00</t>
  </si>
  <si>
    <t>...disperzní, jednonásobná</t>
  </si>
  <si>
    <t>800-784</t>
  </si>
  <si>
    <t>784 45 Malby z malířských směsí</t>
  </si>
  <si>
    <t>784115322R00</t>
  </si>
  <si>
    <t>... ,  , barevné, dvojnásobné</t>
  </si>
  <si>
    <t>210 01-00 Trubky</t>
  </si>
  <si>
    <t>210010021R00</t>
  </si>
  <si>
    <t>...trubka tuhá vč. příslušenství (kolena, přípojky atd.), PVC, uložená pevně, průměr 16 mm,  , montáž</t>
  </si>
  <si>
    <t>210 01-01 Chráničky a lišty</t>
  </si>
  <si>
    <t>210010105R00</t>
  </si>
  <si>
    <t>...lišta elektroinstalační, materiál PVC, šířky do 40 mm, uložená pevně šroubováním</t>
  </si>
  <si>
    <t>použitý demontovaný materiál</t>
  </si>
  <si>
    <t>210 01-03 Montáž krabice plastové</t>
  </si>
  <si>
    <t>210010312R00</t>
  </si>
  <si>
    <t>...krabice odbočná, kruhová, průměr 103 mm, hloubka 50 mm,  , bez zapojení</t>
  </si>
  <si>
    <t>210010320R00</t>
  </si>
  <si>
    <t>...krabice přístrojová, kruhová, průměr 73 mm, hloubka 42 mm,  , se zapojením</t>
  </si>
  <si>
    <t>210 02-03 Žlaby</t>
  </si>
  <si>
    <t>210020302RT1</t>
  </si>
  <si>
    <t xml:space="preserve">...žlab kabelový s příslušenstvím, 62/50 mm, včetně dodávky žlabu bez víka </t>
  </si>
  <si>
    <t>Včetně kolen, T-kusů, prodlužovacích dílů, spojek apod.</t>
  </si>
  <si>
    <t>210020308R00</t>
  </si>
  <si>
    <t>...žlab kabelový s příslušenstvím, 250/50 mm, bez víka</t>
  </si>
  <si>
    <t>210020501R00</t>
  </si>
  <si>
    <t>...žlab kabelový otevřený, 100/60 mm, včetně kolen a T kusů</t>
  </si>
  <si>
    <t>210 10 Ukončení vodičů, soubory pro kabely</t>
  </si>
  <si>
    <t>210100001R00</t>
  </si>
  <si>
    <t>...ukončení vodičů v rozvaděči včetně zapojení a vodičové koncovky,  , průřez do 2,5 mm2</t>
  </si>
  <si>
    <t>210100101R00</t>
  </si>
  <si>
    <t>...ukončení drátů a lan včetně úpravy konce vodičů, odmontování krytu svorkovnice, zapojení,znovumontáže krytu svorkovnice, Al a Cu, průřez do 16 mm2</t>
  </si>
  <si>
    <t>210 11 Spínací, spouštěcí a regulační ústrojí</t>
  </si>
  <si>
    <t>210110001R00</t>
  </si>
  <si>
    <t>...spínač nástěnný pro prostředí obyčejné nebo vlhké včetně zapojení, jednopólový , řazení 1</t>
  </si>
  <si>
    <t>210110041RT6</t>
  </si>
  <si>
    <t>...spínač zapuštěný a polozapuštěný včetně zapojení a dodávky spínače, krytu a rámečku, jednopólový , řazení 1</t>
  </si>
  <si>
    <t>210110043RT6</t>
  </si>
  <si>
    <t>...spínač zapuštěný a polozapuštěný včetně zapojení a dodávky spínače, krytu a rámečku, sériový , řazení 5</t>
  </si>
  <si>
    <t>210110045RT6</t>
  </si>
  <si>
    <t>...spínač zapuštěný a polozapuštěný včetně zapojení a dodávky spínače, krytu a rámečku, střídavý, řazení 6</t>
  </si>
  <si>
    <t>210110046RT6</t>
  </si>
  <si>
    <t>...spínač zapuštěný a polozapuštěný včetně zapojení a dodávky spínače, krytu a rámečku, křížový, řazení 7</t>
  </si>
  <si>
    <t>210110051RT2</t>
  </si>
  <si>
    <t>...ovladač zapuštěný s doutnavkou včetně dodávky spínače,  , řazení 1/O</t>
  </si>
  <si>
    <t>210110051RT4</t>
  </si>
  <si>
    <t>...ovladač zapuštěný s doutnavkou včetně dodávky spínače,  , řazení 1/OSo</t>
  </si>
  <si>
    <t>210110052RT6</t>
  </si>
  <si>
    <t>...spínač zapuštěný s doutnavkou včetně dodávky strojku, doutnáku, rámečku a krytu, střídavý, řazení 6/So</t>
  </si>
  <si>
    <t>210110054RT6</t>
  </si>
  <si>
    <t>...spínač zapuštěný včetně dodávky strojku, rámečku a krytu, střídavý dvojitý, řazení 6+6</t>
  </si>
  <si>
    <t>210110062R00</t>
  </si>
  <si>
    <t xml:space="preserve">...infrapasivní spínač osvětlení,  ,  </t>
  </si>
  <si>
    <t>210111002R00</t>
  </si>
  <si>
    <t xml:space="preserve">...zásuvka domovní vestavná bez předvrtání profilových otvorů včetně zapojení, provedení 2P+PE,  </t>
  </si>
  <si>
    <t>210111011R00</t>
  </si>
  <si>
    <t xml:space="preserve">...zásuvka domovní zapuštěná včetně zapojení, provedení 2P+PE,  </t>
  </si>
  <si>
    <t>210111014R00</t>
  </si>
  <si>
    <t xml:space="preserve">...zásuvka domovní zapuštěná včetně zapojení, provedení 2x (2P+PE),  </t>
  </si>
  <si>
    <t>209+113</t>
  </si>
  <si>
    <t>210111021R00</t>
  </si>
  <si>
    <t xml:space="preserve">...zásuvka domovní v krabici včetně zapojení, provedení 2x (2P+PE),  </t>
  </si>
  <si>
    <t>72+9</t>
  </si>
  <si>
    <t>210111063R00</t>
  </si>
  <si>
    <t>...zásuvka domovní nástěnná včetně zapojení, 16 A, 380 V, provedení 3P+PE, trojnásobná</t>
  </si>
  <si>
    <t>210 12 Ústrojí jistící</t>
  </si>
  <si>
    <t>210120803R00</t>
  </si>
  <si>
    <t>...Chránič proudový dvoupólový do 40 A</t>
  </si>
  <si>
    <t>dozbrojení stávajícího rozvaděče školky : 1</t>
  </si>
  <si>
    <t>210 20 Svítidla a osvětlovací zařízení</t>
  </si>
  <si>
    <t>211200101R00</t>
  </si>
  <si>
    <t xml:space="preserve">...nouzové orientační svítidlo, NOO 1/MM,  </t>
  </si>
  <si>
    <t>210 22 Vedení uzemňovací</t>
  </si>
  <si>
    <t>210220321RT1</t>
  </si>
  <si>
    <t>...svorky hromosvodové, svorka na potrubí "Bernard" včetně pásku (bez vodiče a připoj. vod.), včetně materiálu - svorka uzemňovací ZSA 16</t>
  </si>
  <si>
    <t>210 8 Vodiče, šňůry a kabely měděné</t>
  </si>
  <si>
    <t>210800101R00</t>
  </si>
  <si>
    <t>Kabel CYKY 750 V 2x1,5 mm2 uložený pod omítkou</t>
  </si>
  <si>
    <t>montáž cyky : 70</t>
  </si>
  <si>
    <t>210800105R00</t>
  </si>
  <si>
    <t>Kabel CYKY 750 V 3x1,5 mm2 uložený pod omítkou</t>
  </si>
  <si>
    <t>montáž cyky-J : 300</t>
  </si>
  <si>
    <t>montáž cyky-O : 50</t>
  </si>
  <si>
    <t>210800106R00</t>
  </si>
  <si>
    <t>Kabel CYKY 750 V 3x2,5 mm2 uložený pod omítkou</t>
  </si>
  <si>
    <t>montáž cyky-J : 730</t>
  </si>
  <si>
    <t>210800116R00</t>
  </si>
  <si>
    <t>Kabel CYKY 750 V 5x2,5 mm2 uložený pod omítkou</t>
  </si>
  <si>
    <t>montáž cyky-J : 10</t>
  </si>
  <si>
    <t>210 80-00 Vodiče a kabely uložené pod omítkou a v trubkách</t>
  </si>
  <si>
    <t>210800016R00</t>
  </si>
  <si>
    <t>...vodič CYY , 16 mm2, uložený v trubkách</t>
  </si>
  <si>
    <t>montáž odbočky ze stoupaček k patrovým rozvaděčům : 85</t>
  </si>
  <si>
    <t>210 80-05 Vodiče a lana nn a vn</t>
  </si>
  <si>
    <t>210800526R00</t>
  </si>
  <si>
    <t>...vodiče a lana nn a vn CY, 4 mm2, volně uložený</t>
  </si>
  <si>
    <t>(H07V-U) vnitřní pospojení- montáž : 50</t>
  </si>
  <si>
    <t>210800527R00</t>
  </si>
  <si>
    <t>...vodiče a lana nn a vn CY, 6 mm2, volně uložený</t>
  </si>
  <si>
    <t>(H07V-U) vnitřní pospojení : 130</t>
  </si>
  <si>
    <t>211 01 Hmoždinky</t>
  </si>
  <si>
    <t>211010006RT1</t>
  </si>
  <si>
    <t>...Osazení hmoždinky do ostrých cihel/kamene, HM 8</t>
  </si>
  <si>
    <t>2101100030</t>
  </si>
  <si>
    <t>Ovladač žaluziový jednopólový, řaz. 1/O+1/O s blokováním, zapuštěný. IP20</t>
  </si>
  <si>
    <t xml:space="preserve">ks    </t>
  </si>
  <si>
    <t>Vlastní</t>
  </si>
  <si>
    <t>POL_NEZ</t>
  </si>
  <si>
    <t>210110029</t>
  </si>
  <si>
    <t>Spínač trojpólový se signálkou, řaz.3S, zapuštěný,IP20,kompletní</t>
  </si>
  <si>
    <t>210110051RT41</t>
  </si>
  <si>
    <t>Ovladač zapuštěný s doutnavkou, včetně dodávky spínače 3553-93289 (řaz.1/OSo)</t>
  </si>
  <si>
    <t>210110052RT61</t>
  </si>
  <si>
    <t>Přepínač zapuštěný střídavý, s doutnavk.,řazení 6/So, IP44, vč. dodávky strojku, doutn., rámečku a krytu</t>
  </si>
  <si>
    <t>2101900201</t>
  </si>
  <si>
    <t>Dozbrojení stávajícího hlavního rozvaděče RH1.2</t>
  </si>
  <si>
    <t>výkres č.EL-701 : 1</t>
  </si>
  <si>
    <t>21019002010</t>
  </si>
  <si>
    <t>Rozvaděč RS2.2</t>
  </si>
  <si>
    <t>výkres číslo EL-807 : 1</t>
  </si>
  <si>
    <t>21019002011</t>
  </si>
  <si>
    <t>Rozvaděč RS3.1 ( včetně dozbrojení demontovanými přístroji</t>
  </si>
  <si>
    <t>výkres číslo EL-804 : 1</t>
  </si>
  <si>
    <t>21019002012</t>
  </si>
  <si>
    <t>Rozvaděč RS3.1.1</t>
  </si>
  <si>
    <t>výkres číslo EL-811 : 1</t>
  </si>
  <si>
    <t>21019002013</t>
  </si>
  <si>
    <t>Rozvaděč RS3.2 (včetně dozbrojení demontovanými přístroji)</t>
  </si>
  <si>
    <t>výkres číslo EL-808 : 1</t>
  </si>
  <si>
    <t>2101900202</t>
  </si>
  <si>
    <t>Dozbrojení stávajícího hlavního rozvaděče RH1.3</t>
  </si>
  <si>
    <t>2101900203</t>
  </si>
  <si>
    <t>Přezbrojení rozvaděče RS01.1</t>
  </si>
  <si>
    <t>výkres číslo EL-701 : 1</t>
  </si>
  <si>
    <t>2101900204</t>
  </si>
  <si>
    <t>Rozvaděč RS01.2</t>
  </si>
  <si>
    <t>výkres číslo EL-805 : 1</t>
  </si>
  <si>
    <t>2101900205</t>
  </si>
  <si>
    <t>Rozvaděč RS01.3</t>
  </si>
  <si>
    <t>výkres č.EL-809 : 1</t>
  </si>
  <si>
    <t>2101900206</t>
  </si>
  <si>
    <t>Rozvaděč RS1.1 (včetně dozbrojení demontovanými přístroji)</t>
  </si>
  <si>
    <t>výkres číslo EL-802 : 1</t>
  </si>
  <si>
    <t>2101900207</t>
  </si>
  <si>
    <t>Rozvaděč RS1.2 (včetně dozbrojení demontovanými přístroji)</t>
  </si>
  <si>
    <t>výkres číslo EL-806 : 1</t>
  </si>
  <si>
    <t>2101900208</t>
  </si>
  <si>
    <t>Rozvaděč RS2.1 (včetně dozbrojení demontovanými přístroji)</t>
  </si>
  <si>
    <t>výkres číslo EL-803 : 1</t>
  </si>
  <si>
    <t>2101900209</t>
  </si>
  <si>
    <t>Rozvaděč RS2.1.1.</t>
  </si>
  <si>
    <t>výkres číslo EL-810 : 1</t>
  </si>
  <si>
    <t>2101900211</t>
  </si>
  <si>
    <t>Rozvodnice RB01</t>
  </si>
  <si>
    <t>výkres číslo EL-812 : 1</t>
  </si>
  <si>
    <t>2101900212</t>
  </si>
  <si>
    <t>Rozvodnice RS01.2.1</t>
  </si>
  <si>
    <t>výkres číslo EL-813 : 1</t>
  </si>
  <si>
    <t>2101900221</t>
  </si>
  <si>
    <t>Ovládací skříňka osvětlení MS1</t>
  </si>
  <si>
    <t>výkres EL-901 : 1</t>
  </si>
  <si>
    <t>2102010011</t>
  </si>
  <si>
    <t>C2 Svítidlo zářivkové,2x58W,přisazené,bílé,IP40</t>
  </si>
  <si>
    <t>elektronický předřadník,opálový difuzor,včetně zdrojů(výpočet osvětleností a řešení interiéru standardu Schrack SPLP- LI99000984</t>
  </si>
  <si>
    <t>21020100110</t>
  </si>
  <si>
    <t>N Svítidlo nouzové,LED,univerzální(montáž stropní i nástěnná),IP54</t>
  </si>
  <si>
    <t>vnitřní NiMh aku (3 hod), pozorovací vzdálenost 16 m, vč. sady piktogramů pro směr úniku ( výpočet osvětleností a řešení interiéru pro svítidlo standardu SCHRACK NLKTU003)</t>
  </si>
  <si>
    <t>21020100111</t>
  </si>
  <si>
    <t>B Svítidlo zářivkové 1x54W, závěsné,bílé,IP20</t>
  </si>
  <si>
    <t>elektronický předřadník, asymetrický leštěný reflektor,vč. lankového závěsu,vč. zdrojů(výpočet osvětleností a řešení interiéru pro svítidlo standardu SCHRACK SARH-AS T5-LI99000975)</t>
  </si>
  <si>
    <t>21020100112</t>
  </si>
  <si>
    <t>A Svítidlo zářivkové, 2x36W,přisazené,bílé,IP20</t>
  </si>
  <si>
    <t>elektronický předřadník,leštěná lamelová Al mřížka, včetně zdrojů (výpočet osvětleností a řešení interiéru pro svítidlo standardu SCHRACK SARS-2 ECO T2-KI99000936)</t>
  </si>
  <si>
    <t>21020100113</t>
  </si>
  <si>
    <t>C1 Svítidlo zářivkové, 1x58W,přisazené,bílé,IP40</t>
  </si>
  <si>
    <t>elektronický předřadník, opálový difuzor, včetně zdroje ( výpočet osvětleností a řešení interiéru pro svítidlo standardu SCHRACK LI99000982)</t>
  </si>
  <si>
    <t>21020100114</t>
  </si>
  <si>
    <t>C1N Svítidlo zářivkové, 1x58W, přisazené,bílé,IP40</t>
  </si>
  <si>
    <t>elektronický předřadník, opálový difuzor, vestavný nouzový modul 1 hod., včetně zdroje ( výpočet osvětleností a řešení interiéru pro svítidlo standardu SCHRACK LI99000982+NZ)</t>
  </si>
  <si>
    <t>2102010012</t>
  </si>
  <si>
    <t>C2N Svítidlo zářivkové,2x58W,přisazené,bílé,IP40</t>
  </si>
  <si>
    <t>elektronický předřadník,opálový difuzor,vestavný nouzový modul 1 hod.,včetně zdrojů(výpočet osvětlenosti a řešení interiéru pro svítidlo standardu SCHRACK-SPLP-LI99000984+NZ)</t>
  </si>
  <si>
    <t>2102010013</t>
  </si>
  <si>
    <t>CP.Svítidlo zářivkové,2x28W,přisazené,bílé,IP40</t>
  </si>
  <si>
    <t>elektronický předřadník,prizmatický difuzor,včetně zdrojů,(výpočet světelnosti a řešení interiéru pro svítidlo standardu SCHRACK PRIMO H PRISMA T5-LI99001275)</t>
  </si>
  <si>
    <t>2102010014</t>
  </si>
  <si>
    <t>E Svítidlo zářivkové,2x26W,přisazené,bílé,kruhové,IP54</t>
  </si>
  <si>
    <t>elektronický předřadník,plastový opálový kryt,včetně zdrojů (výpočet osvětleností a řešení interiéru pro svítidlo standardu SCHRACK D855-TR23769)</t>
  </si>
  <si>
    <t>2102010015</t>
  </si>
  <si>
    <t>EN Světlo zářivkové,1x26W,přisazené,bílé,kruhové,IP54</t>
  </si>
  <si>
    <t>elektronický předřadník,plast. opálový kryt, vestavný nouzový modul 1 hod.,včetně zdroje(výpočet osvětleností a řešení interiéru pro svítidlo standardu SCHRACK D855-TR3876)</t>
  </si>
  <si>
    <t>2102010016</t>
  </si>
  <si>
    <t>K svítidlo zářivkové,3x54W,dvouokruhové,přisazené,kovové bílé,IP40</t>
  </si>
  <si>
    <t>EVG,leštěný parabol.refl.,plast.čirý kryt,mech.odolné proti úderům míče,vč. zdrojů ( výpočet osvětlení a řešení interiéru pro svítidlo standardu SCHRACK UX-CLASSIC ASR PAR T5)</t>
  </si>
  <si>
    <t>2102010017</t>
  </si>
  <si>
    <t>F světlo zářivkové,2x54W,závěsné,hliníkové,stříbrná struktura,IP20,EVG</t>
  </si>
  <si>
    <t>leštěná parabolická mřížka, přímo nepřímé,vč.zdrojů,lank. závesu a transparent. kabelu ( výpočet osv. a řešení interiéru pro svítidlo standardu SCHRACK OFFICE 153- LI38F3254)</t>
  </si>
  <si>
    <t>2102010018</t>
  </si>
  <si>
    <t>H Svítidlo zářivkové, 2x36W,přisazené,plastové,IP65</t>
  </si>
  <si>
    <t>elektronický předřadník, bílý reflektor, difuzor plastový čirý, včetně zdrojů (výpočet osvětleností a řešení interiéru pro svítidlo standardu SCHRACK FR-T8</t>
  </si>
  <si>
    <t>2102010019</t>
  </si>
  <si>
    <t>Z Svítidlo interiérové, dekorativní,IP20,včetně příslušných zdrojů</t>
  </si>
  <si>
    <t>210800000</t>
  </si>
  <si>
    <t>Montáž kabelů CXKH-R</t>
  </si>
  <si>
    <t xml:space="preserve">m     </t>
  </si>
  <si>
    <t>nový a použitý kabel CXKH : 450+50+80+50+30+6010+800+6600+200+1070+430+730+380</t>
  </si>
  <si>
    <t>220300900</t>
  </si>
  <si>
    <t>laboratorní svorkovnicový panel malého napětí na školní lavici, 2x2 zďířky pro banánky, ind. výroba</t>
  </si>
  <si>
    <t>34111000R</t>
  </si>
  <si>
    <t>kabel CYKY; instalační; pro pevné uložení ve vnitřních a venk.prostorách v zemi, betonu; Cu plné holé jádro, tvar jádra RE-kulatý jednodrát; počet a průřez žil 2x1,5mm2; počet žil 2; teplota použití -30 až 70 °C; max.provoz.teplota při zkratu 160 °C; min.teplota pokládky -5 °C; průřez vodiče 1,5 mm2; samozhášivý; odolnost vůči UV záření</t>
  </si>
  <si>
    <t>SPCM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</si>
  <si>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</si>
  <si>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</t>
  </si>
  <si>
    <t>34111036R</t>
  </si>
  <si>
    <t>kabel CYKY; instalační; pro pevné uložení ve vnitřních a venk.prostorách v zemi, betonu; Cu plné holé jádro, tvar jádra RE-kulatý jednodrát; počet a průřez žil 3x2,5mm2; počet žil 3; teplota použití -30 až 70 °C; max.provoz.teplota při zkratu 160 °C; min.teplota pokládky -5 °C; průřez vodiče 2,5 mm2; samozhášivý; odolnost vůči UV záření</t>
  </si>
  <si>
    <t>34111094R</t>
  </si>
  <si>
    <t>kabel CYKY; instalační; pro pevné uložení ve vnitřních a venk.prostorách v zemi, betonu; Cu plné holé jádro, tvar jádra RE-kulatý jednodrát; počet a průřez žil 5x2,5mm2; počet žil 5; teplota použití -30 až 70 °C; max.provoz.teplota při zkratu 160 °C; min.teplota pokládky -5 °C; průřez vodiče 2,5 mm2; samozhášivý; odolnost vůči UV záření</t>
  </si>
  <si>
    <t>341118503R</t>
  </si>
  <si>
    <t>kabel 1-CXKH-R; bezhalogenový oheňretardující silový; pevné uložení v obyčejném popř.vlhkém prostředí; Cu jádro, tvar jádra RMW-kulatý mnohodrátový komprimovaný; počet a průřez žil 1x35mm2; vnější průměr 12,0 mm; teplota použití -15 až 90 °C; max.provoz.teplota při zkratu 250 °C; min.teplota pokládky -5 °C; splňuje požadavky na požární odolnost</t>
  </si>
  <si>
    <t>stoupačky : 450</t>
  </si>
  <si>
    <t>341118511R</t>
  </si>
  <si>
    <t>kabel 1-CXKH-R; bezhalogenový oheňretardující silový; pevné uložení v obyčejném popř.vlhkém prostředí; Cu jádro kulaté jednodrátové (RE); počet a průřez žil 2x1,5mm2; vnější průměr 9,0 mm; teplota použití -15 až 90 °C; max.provoz.teplota při zkratu 250 °C; min.teplota pokládky -5 °C; splňuje požadavky na požární odolnost</t>
  </si>
  <si>
    <t>341118515R</t>
  </si>
  <si>
    <t>kabel 1-CXKH-R; bezhalogenový oheňretardující silový; pevné uložení v obyčejném popř.vlhkém prostředí; Cu jádro kulaté jednodrátové (RE); počet a průřez žil 3x1,5mm2; vnější průměr 9,0 mm; teplota použití -15 až 90 °C; max.provoz.teplota při zkratu 250 °C; min.teplota pokládky -5 °C; splňuje požadavky na požární odolnost</t>
  </si>
  <si>
    <t>použitý demontovaný materiál : 200</t>
  </si>
  <si>
    <t>341118516R</t>
  </si>
  <si>
    <t>kabel 1-CXKH-R; bezhalogenový oheňretardující silový; pevné uložení v obyčejném popř.vlhkém prostředí; Cu jádro kulaté jednodrátové (RE); počet a průřez žil 3x2,5mm2; vnější průměr 10,0 mm; teplota použití -15 až 90 °C; max.provoz.teplota při zkratu 250 °C; min.teplota pokládky -5 °C; splňuje požadavky na požární odolnost</t>
  </si>
  <si>
    <t>341118534R</t>
  </si>
  <si>
    <t>kabel 1-CXKH-R; bezhalogenový oheňretardující silový; pevné uložení v obyčejném popř.vlhkém prostředí; Cu jádro kulaté jednodrátové (RE); počet a průřez žil 4x10mm2; vnější průměr 16,0 mm; teplota použití -15 až 90 °C; max.provoz.teplota při zkratu 250 °C; min.teplota pokládky -5 °C; splňuje požadavky na požární odolnost</t>
  </si>
  <si>
    <t>341118550R</t>
  </si>
  <si>
    <t>kabel 1-CXKH-R; bezhalogenový oheňretardující silový; pevné uložení v obyčejném popř.vlhkém prostředí; Cu jádro kulaté jednodrátové (RE); počet a průřez žil 5x1,5mm2; vnější průměr 11,0 mm; teplota použití -15 až 90 °C; max.provoz.teplota při zkratu 250 °C; min.teplota pokládky -5 °C; splňuje požadavky na požární odolnost</t>
  </si>
  <si>
    <t>341118551R</t>
  </si>
  <si>
    <t>kabel 1-CXKH-R; bezhalogenový oheňretardující silový; pevné uložení v obyčejném popř.vlhkém prostředí; Cu jádro kulaté jednodrátové (RE); počet a průřez žil 5x2,5mm2; vnější průměr 12,0 mm; teplota použití -15 až 90 °C; max.provoz.teplota při zkratu 250 °C; min.teplota pokládky -5 °C; splňuje požadavky na požární odolnost</t>
  </si>
  <si>
    <t>341118552R</t>
  </si>
  <si>
    <t>kabel 1-CXKH-R; bezhalogenový oheňretardující silový; pevné uložení v obyčejném popř.vlhkém prostředí; Cu jádro kulaté jednodrátové (RE); počet a průřez žil 5x4mm2; vnější průměr 14,0 mm; teplota použití -15 až 90 °C; max.provoz.teplota při zkratu 250 °C; min.teplota pokládky -5 °C; splňuje požadavky na požární odolnost</t>
  </si>
  <si>
    <t>341118553R</t>
  </si>
  <si>
    <t>kabel 1-CXKH-R; bezhalogenový oheňretardující silový; pevné uložení v obyčejném popř.vlhkém prostředí; Cu jádro kulaté jednodrátové (RE); počet a průřez žil 5x6mm2; vnější průměr 15,0 mm; teplota použití -15 až 90 °C; max.provoz.teplota při zkratu 250 °C; min.teplota pokládky -5 °C; splňuje požadavky na požární odolnost</t>
  </si>
  <si>
    <t>34140966R</t>
  </si>
  <si>
    <t>vodič CY; silový, propojovací jednožilový; pevné uložení; jádro Cu plné holé; počet žil 1; jmen.průřez jádra 6,00 mm2; vnější průměr 4,8 mm; izolace PVC; tl. izolace min 0,8 mm; odolnost proti šíření plamene</t>
  </si>
  <si>
    <t>34141302R</t>
  </si>
  <si>
    <t>vodič CYY; silový, propojovací jednožilový; pevné uložení; jádro Cu plné holé; počet žil 1; jmen.průřez jádra 4,00 mm2; vnější průměr max 5,2 mm; izolace PVC; tl. izolace 1,2 mm; odolný proti šíření plamene</t>
  </si>
  <si>
    <t>34141305R</t>
  </si>
  <si>
    <t>vodič CYY; silový; jádro Cu; počet žil 1; jmen.průřez jádra 16,00 mm2; vnější průměr max 8,2 mm; izolace PVC; tl. izolace 1,4 mm</t>
  </si>
  <si>
    <t>34535505R</t>
  </si>
  <si>
    <t>přepínač kolébkový, střídavý; řazení 6So; 10 AX, 250 V AC; barva bílá</t>
  </si>
  <si>
    <t>34535560R</t>
  </si>
  <si>
    <t>spínač nástěnný stiskací; jednopólový; IP 44; řazení 1; 10AX/250VAC; barva šedá</t>
  </si>
  <si>
    <t>345355902</t>
  </si>
  <si>
    <t>Spínač automatický se snímačem pohybu (IR),180 stupňů,, IP20</t>
  </si>
  <si>
    <t>345355903</t>
  </si>
  <si>
    <t>Spínač automatický se snímačem pohybu (IR),180 stupňů,, IP55</t>
  </si>
  <si>
    <t>34548350R</t>
  </si>
  <si>
    <t>zásuvka vestavná k upevnění do panelů a spotřebičů s ochr.kolíkem; řazení 2PE+PE; 16A/250VAC</t>
  </si>
  <si>
    <t>345512030000R</t>
  </si>
  <si>
    <t>zásuvka jednonásobná , s ochranným kontaktem, s víčkem, nástěnná; řazení 2P+PE; 10 A, 250 V AC/DC,uspořádání kontaktů: C; IP 55</t>
  </si>
  <si>
    <t>34551446R</t>
  </si>
  <si>
    <t>zásuvka kompletní jednonásobná s ochr.kolíkem a ochr.proti přepětí; řazení 2P+PE; 16A/250VAC</t>
  </si>
  <si>
    <t>34551556</t>
  </si>
  <si>
    <t>Zásuvka trojfázová, 16A/400V,3P+N+PE, nástěnná, IP54</t>
  </si>
  <si>
    <t>34551557</t>
  </si>
  <si>
    <t>Zásuvka trojfázová, 32A/400V,3P+N+PE, nástěnná, IP54</t>
  </si>
  <si>
    <t>34551614R</t>
  </si>
  <si>
    <t>zásuvka jednonásobná s ochr.kolíkem; řazení 2P+PE; 16 A, 250 V AC; IP 40</t>
  </si>
  <si>
    <t>34551615R</t>
  </si>
  <si>
    <t>zásuvka jednonásobná s ochr.kolíkem, clonkami, víčkem; řazení 2P+PE; 16 A, 250 V AC; IP 40</t>
  </si>
  <si>
    <t>34551622R</t>
  </si>
  <si>
    <t>zásuvka kompletní,dvojnásobná s ochrannými kolíky, s clonkami; řazení 2x(2P+PE); 16A,250VAC; IP 40</t>
  </si>
  <si>
    <t>34551634R</t>
  </si>
  <si>
    <t>Zásuvka Tango dvojnásobná, 5599A-A02357, s ochranným kolíkem, s clonkami, s ochranou před přepětím</t>
  </si>
  <si>
    <t>345710964R</t>
  </si>
  <si>
    <t>trubka elektroinstalační tuhá hrdlová; znač.dle EN; mat. PVC samozhášivé; mech.odolnost střední; mezní hodnota zatížení 750 N/5 cm; teplot.rozsah -25 až 60 °C; stupeň hořlavosti A-3C; barva tmavě šedá RAL 7012; vnější pr.= 32,0 mm; vnitřní pr.= 27,8 mm; délka l = 3 m</t>
  </si>
  <si>
    <t>3457151111</t>
  </si>
  <si>
    <t>Krabice přístrojová pod omítku 68/30 mm</t>
  </si>
  <si>
    <t>3457151112</t>
  </si>
  <si>
    <t>34571521R</t>
  </si>
  <si>
    <t>krabice elektroinstalační pod omítku; mat. PVC samozhášivé; rozvodná s víčkem a svorkovnicí; teplot.rozsah -5 až 60 °C; určeno pro rozvody s napětím 400 V a proudem max. 16 A; rozměry-průměr,hloubka pr.73x42 mm</t>
  </si>
  <si>
    <t>345715380R</t>
  </si>
  <si>
    <t>krabice elektroinstalační pod omítku; mat. PC,PPO bezhalogenový samozhášivý; univerzální; teplot.rozsah -45 až 105 °C; určeno pro rozvody s napětím 400 V a proudem max. 16 A; rozměry-průměr,hloubka pr. 73x42 mm</t>
  </si>
  <si>
    <t>35889012.AR</t>
  </si>
  <si>
    <t>chránič proudový; jmen.proud 40,00 A; počet pólů 4; typ AC; tepl.okolí -5 do +45 °C; IP 20; jmen.reziduální proud 30 mA</t>
  </si>
  <si>
    <t>5531200120R</t>
  </si>
  <si>
    <t>žlab kabelový plech pozink; děrovaný; l = 3 000,0 mm; š = 100 mm; h = 60,0 mm; tl. 0,75 mm</t>
  </si>
  <si>
    <t>220 27 Demontáž vodičů a šňůr vnitřní instalace</t>
  </si>
  <si>
    <t>220271509R00</t>
  </si>
  <si>
    <t>Odpojení vodiče v krabici</t>
  </si>
  <si>
    <t>M22</t>
  </si>
  <si>
    <t>210010106DE01</t>
  </si>
  <si>
    <t>Demontáž Lišty elektroinstalační PVC</t>
  </si>
  <si>
    <t>210010106DE02</t>
  </si>
  <si>
    <t>Demontáž parapetních plastových kanálů</t>
  </si>
  <si>
    <t>210010300DE</t>
  </si>
  <si>
    <t>Demontáž Krabice přístrojová nástěnná</t>
  </si>
  <si>
    <t>210190001DE</t>
  </si>
  <si>
    <t>Demontáž rozvaděče, provizorní nástěnný rozvaděč včetně demontáže přístrojů k dalšímu využití</t>
  </si>
  <si>
    <t>210190002DE</t>
  </si>
  <si>
    <t>Demontáž a vybourání původních zapuštěných patrových rozvaděčů</t>
  </si>
  <si>
    <t>210190004DE</t>
  </si>
  <si>
    <t>Demontáž  svítidel včetně uložení do skladu</t>
  </si>
  <si>
    <t>220280249RDE1</t>
  </si>
  <si>
    <t>Vytažení  kabelu z trubek/lišt, kabel 1-CXKH-R 5x6</t>
  </si>
  <si>
    <t>220280249RDE2</t>
  </si>
  <si>
    <t>Vytažení  kabelu z trubek/lišt, kabel 1-CXKH-R 3x2,5</t>
  </si>
  <si>
    <t>220280249RDE3</t>
  </si>
  <si>
    <t>Vytažení  kabelu z trubek/lišt, kabel 1-CXKH-R 3x1,5</t>
  </si>
  <si>
    <t>220280249RDE4</t>
  </si>
  <si>
    <t>Vytažení  kabelu z trubek/lišt, kabel 1-CXKH-R 2x1,5</t>
  </si>
  <si>
    <t>979 01 Svislá doprava suti a vybouraných hmot</t>
  </si>
  <si>
    <t>979 01-2 nošením</t>
  </si>
  <si>
    <t>979011211R00</t>
  </si>
  <si>
    <t>...za prvé podlaží nad základním podlažím</t>
  </si>
  <si>
    <t>t</t>
  </si>
  <si>
    <t>979011219R00</t>
  </si>
  <si>
    <t>...příplatek zakaždé další podlaží nad prvním základním podlažím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</si>
  <si>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</si>
  <si>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</si>
  <si>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</si>
  <si>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</si>
  <si>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</si>
  <si>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</si>
  <si>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</si>
  <si>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</si>
  <si>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</si>
  <si>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 08-4 Poplatek za skládku</t>
  </si>
  <si>
    <t>979990191R00</t>
  </si>
  <si>
    <t>...plastové výrobky</t>
  </si>
  <si>
    <t>979 09-31 Uložení suti na skládku</t>
  </si>
  <si>
    <t>s hrubým urovnáním</t>
  </si>
  <si>
    <t>979093111R00</t>
  </si>
  <si>
    <t>Uložení suti na skládku bez zhutnění</t>
  </si>
  <si>
    <t>800-6</t>
  </si>
  <si>
    <t>005121 R</t>
  </si>
  <si>
    <t>Zařízení staveniště</t>
  </si>
  <si>
    <t>Soubor</t>
  </si>
  <si>
    <t>Veškeré náklady spojené s vybudováním, provozem a odstraněním zařízení staveniště, včetně nákladů na zajištění průběžného stěhování vnitřního vybavení a nábytku školy při realizaci stavby.</t>
  </si>
  <si>
    <t>005231010R</t>
  </si>
  <si>
    <t>Revize</t>
  </si>
  <si>
    <t>náklady spojené s provedením všech technickými normami předepsaných zkoušek a revizí stavebních konstrukcí nebo stavebních prací.</t>
  </si>
  <si>
    <t>revize elektroinstalace 0,4 kV, provedená nezávislou firmou po konzultaci s investorem : 1</t>
  </si>
  <si>
    <t>005231020R</t>
  </si>
  <si>
    <t>Individuální a komplexní vyzkoušení</t>
  </si>
  <si>
    <t>Náklady na individuální zkoušky dodaných a smontovaných technologických zařízení včetně komplexního vyzkoušení.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</si>
  <si>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</si>
  <si>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</si>
  <si>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</si>
  <si>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005241011</t>
  </si>
  <si>
    <t>Dílenská dokumentace ( 5 paré)</t>
  </si>
  <si>
    <t>soubor</t>
  </si>
  <si>
    <t>Celkem za objekt</t>
  </si>
  <si>
    <t/>
  </si>
  <si>
    <t>Rekapitulace soupisu</t>
  </si>
  <si>
    <t>Stavební díl</t>
  </si>
  <si>
    <t>Celkem soupis</t>
  </si>
  <si>
    <t>Rozvaděč stojanový 19", výška 42U, 600x600, prosklené dveře, úroveň technického standardu Triton, RMA-400</t>
  </si>
  <si>
    <t>ks</t>
  </si>
  <si>
    <t>Ventilační jednotka spodní(horní) 220V/60W  6 ventilátorů, termostat.</t>
  </si>
  <si>
    <t>19" rozvodný panel, černý 8 x 230V včetně přepěťové ochrany, délka kabelu 3m</t>
  </si>
  <si>
    <t>Polička perforovaná 1U/450mm, max. nosnost 40kg</t>
  </si>
  <si>
    <t>Police výsuvná, uzamykatelná (pro dokumentaci) se zámkem 2U</t>
  </si>
  <si>
    <t>SM5 sada spojovacího materiálu M5-50ks, matice 50ks, šroubky 50ks, podložky 50ks</t>
  </si>
  <si>
    <t>Vertikální vyvazovací žlab 42U</t>
  </si>
  <si>
    <t>Eaton Ellipse Pro 1600 / UPS 1600VA / 1000 W / 8 zásuvky  / LCD</t>
  </si>
  <si>
    <t>Eaton Ellipse Rack Kit</t>
  </si>
  <si>
    <t>10</t>
  </si>
  <si>
    <t>Výsuvná optická vana s dvojitým hloubkově stavitelným čelem, adaptéry neosazená, určená pro 24, SCs/LCd, včetně optické kazety a kabelových průchodek, úroveň technického standardu MODnet MOF-PP</t>
  </si>
  <si>
    <t>11</t>
  </si>
  <si>
    <t>Spojka LC MM duplex, OM3</t>
  </si>
  <si>
    <t>12</t>
  </si>
  <si>
    <t>Pigtail 50/125 LC(PC) MM OM3 1m, aqua</t>
  </si>
  <si>
    <t>13</t>
  </si>
  <si>
    <t>Ochrana sváru smrštitelná teplem, 60mm</t>
  </si>
  <si>
    <t>14</t>
  </si>
  <si>
    <t>Měření optických tras, včetně tisku měřících protokolů</t>
  </si>
  <si>
    <t>15</t>
  </si>
  <si>
    <t>Optický patch cord LC/LC 50/125um duplex, 2m, OM3</t>
  </si>
  <si>
    <t>16</t>
  </si>
  <si>
    <t>Gigalight GP8524-S5CD-C cisco kompatibilní SFP transceiver. MM, LC</t>
  </si>
  <si>
    <t>17</t>
  </si>
  <si>
    <t>L2, spravovatelný switch 48x10/100/1000T+ 4×GE SFP, Switching capacity min 104Gbps, 5 let záruka vč., Zdroje, úroveň technického standardu ECS4110-52T</t>
  </si>
  <si>
    <t>18</t>
  </si>
  <si>
    <t>L2 spravovatelný PoE Switch, 24*10/100/1000T, 4×GE SFP, PoE+ , 400W, 5let záruka vč. Zdroje, úroveň, technického standardu ECS4210-28P</t>
  </si>
  <si>
    <t>19</t>
  </si>
  <si>
    <t>Datová zásuvka 2xRJ45, úhlové provedení, prachové záclonky RJ-45, Cat 6A, do parapetního žlabu, do, zdi, včetně instal. krabice, úroveň technického standardu Molex DataGate</t>
  </si>
  <si>
    <t>20</t>
  </si>
  <si>
    <t>Datová zásuvka 1xRJ45, úhlové provedení, prachové záclonky RJ-45, Cat 6A, do parapetního žlabu, do, zdi, včetně instal. krabice, úroveň technického standardu Molex DataGate</t>
  </si>
  <si>
    <t>21</t>
  </si>
  <si>
    <t>Připojení domácího telefonu</t>
  </si>
  <si>
    <t>22</t>
  </si>
  <si>
    <t>Připojení podružných rozvaděčů</t>
  </si>
  <si>
    <t>23</t>
  </si>
  <si>
    <t>Propojovací panel 19" 24x RJ45, prachové záclonky RJ-45, Cat 6A STP 568A/B, 1U (pro datové rozvody),, úroveň technického standardu Molex DataGate</t>
  </si>
  <si>
    <t>24</t>
  </si>
  <si>
    <t>Vyvazovací panel 19“, 1U, platová oka</t>
  </si>
  <si>
    <t>25</t>
  </si>
  <si>
    <t>Konektorování  konektorů cat.6 HR patch panelů</t>
  </si>
  <si>
    <t>26</t>
  </si>
  <si>
    <t>Označení vývodu segmentu (popis zásuvky)</t>
  </si>
  <si>
    <t>27</t>
  </si>
  <si>
    <t>Měření horizontálních rozvodů cat.6a, včetně tisku protokolů</t>
  </si>
  <si>
    <t>28</t>
  </si>
  <si>
    <t>Patchpanel 50xRJ45, cat3</t>
  </si>
  <si>
    <t>29</t>
  </si>
  <si>
    <t>Zařezání keystone (cat.3)</t>
  </si>
  <si>
    <t>30</t>
  </si>
  <si>
    <t>Označení vývodu segmentu cat 3 (popis zásuvky)</t>
  </si>
  <si>
    <t>31</t>
  </si>
  <si>
    <t>Patch kabel STP LSZH cat. 6A-1m, ochrana snag proof, profil slim boot,  Molex PCD</t>
  </si>
  <si>
    <t>32</t>
  </si>
  <si>
    <t>Patch kabel STP LSZH cat. 6A-2m, ochrana snag proof, profil slim boot,  Molex PCD</t>
  </si>
  <si>
    <t>33</t>
  </si>
  <si>
    <t>Patch kabel STP LSZH cat. 6A-3m, ochrana snag proof, profil slim boot,  Molex PCD</t>
  </si>
  <si>
    <t>34</t>
  </si>
  <si>
    <t>Patch kabel UTP LSZH cat. 5E-1m, ochrana snag proof, profil slim boot, modrý, Molex PCD</t>
  </si>
  <si>
    <t>35</t>
  </si>
  <si>
    <t>Patch kabel UTP LSZH cat. 5E-2m, ochrana snag proof, profil slim boot, modrý, Molex PCD</t>
  </si>
  <si>
    <t>36</t>
  </si>
  <si>
    <t>Propojovací skříň MIS 100, komplet</t>
  </si>
  <si>
    <t>kpl</t>
  </si>
  <si>
    <t>Patchpanel 25xRJ45, cat3</t>
  </si>
  <si>
    <t>19' rozvaděč nástěnný jednodílný 4U/400mm celoskleněné dveře, úroveň technického standardu Triton, RBA-400</t>
  </si>
  <si>
    <t>L2 spravovatelný Switch 24x10/100/1000Mbps + 4×GE SFP, 5let záruka vč. Zdroje, úroveň technického, standardu ECS4210-28T</t>
  </si>
  <si>
    <t>19' rozvaděč nástěnný jednodílný 12U/400mm celoskleněné dveře, úroveň technického standardu Triton, RBA-400</t>
  </si>
  <si>
    <t>Eaton Ellipse Pro 650 / UPS 650VA / 400 W / 4 zásuvky (3 zálohované) / LCD</t>
  </si>
  <si>
    <t>demontáž stávajících zásuvek SK cca 150ks</t>
  </si>
  <si>
    <t>demontáž stávajících datových rozvaděčů 5ks, switchů a routrů</t>
  </si>
  <si>
    <t>demontáž stávající pobočkové ústředna a telefonů (do 20ks)</t>
  </si>
  <si>
    <t>demontáž vstupních panelů 3ks a IP telefonů</t>
  </si>
  <si>
    <t>Pobočková telefonní ústředna pro Ateus Omega Lite 20účastníků, s napájecí jednotkou pro 230V,1x, vnější linka ISDN2 (BRI), 2 x vnější analogová linka HTS (CO),  10 x analogový účastník s funkcí AVL</t>
  </si>
  <si>
    <t>, 3 x VoIP hovorový kanál (SIP trunk),  17 x VoIP pobočka (SIP klient)</t>
  </si>
  <si>
    <t>Kabeláž pro propojení s HDR</t>
  </si>
  <si>
    <t>Gigaset DA310 (black nebo white), Standardní šňůrový analogový stolní telefon, 4 přímé klávesy pro, spojení na jeden dotek, 10 kláves rychlé volby pro rychlé vytáčení, Oznamování hovorů: 3 melodie a</t>
  </si>
  <si>
    <t>hlasitosti a vypnutí zvonění, Opětovné vytáčení posledního čísla</t>
  </si>
  <si>
    <t>WELL - IP telefon, 2x SIP/IAX účty, LCD, 5x prog. tlačítek, router</t>
  </si>
  <si>
    <t>2N Helios IP Vario, 3x1 tlačítko + kamera</t>
  </si>
  <si>
    <t>Povětrnostní stříška</t>
  </si>
  <si>
    <t>2N Helios IP - napájecí zdroj 12V/2A</t>
  </si>
  <si>
    <t>IP video telefon GXV-3240, Android, 4,3" LCD, 6 SIP účtů, 2xRJ45, USB, WIFI, BT, PoE</t>
  </si>
  <si>
    <t>Instalace nového dveřního otevírače profi FAB, stavitelná západka, 12VAC/DC, včetně kabelového, průchodu - komplet</t>
  </si>
  <si>
    <t>Připojení - výměna stávajícího dveřního otevírače profi FAB,  stavitelná západka, 12VDC/AC</t>
  </si>
  <si>
    <t>Optický kabel, multimode 50/125, 12 vláken, bez gelu, vnější plášť - LSZH pro vnitřní/vnější užití,, s ochranou proti hlodavcům, plně voděodolný</t>
  </si>
  <si>
    <t>kabel STP LSOH 4x2 (AWG 23) - kategorie 6a</t>
  </si>
  <si>
    <t>Kabel JXFE-R 10x2x0,5</t>
  </si>
  <si>
    <t>Trubka ohebná  HFX 25 bezhalogen provedení</t>
  </si>
  <si>
    <t>Trubka ohebná HFX 32 bezhalogen provedení</t>
  </si>
  <si>
    <t>Trubka ohebná HFX 40 bezhalogen provedení</t>
  </si>
  <si>
    <t>Stoupací vedení - kabelový drátěný kabelový žlab 1x200x60+2x60x60</t>
  </si>
  <si>
    <t>Stoupací vedení - kabelový drátěný kabelový žlab 1x300x60+2x60x60</t>
  </si>
  <si>
    <t>Stoupací vedení - kabelový drátěný kabelový žlab 1x400x60+2x60x60</t>
  </si>
  <si>
    <t>Kabelový žlab drátěný 60/60 (komplet - žlab,  závěsy, kolena)</t>
  </si>
  <si>
    <t>Kabelový žlab drátěný 400/60  (komplet - žlab,  závěsy, kolena)</t>
  </si>
  <si>
    <t>Kabelový kanál plastový 40x40</t>
  </si>
  <si>
    <t>Kabelový kanál plastový 60x40</t>
  </si>
  <si>
    <t>Krabice MIS 100, včetně svorkovnice  pro 25 párů</t>
  </si>
  <si>
    <t>Drážkování do zdi, podlahy do prům 25mm</t>
  </si>
  <si>
    <t>Začištění drážek, společnou výmalbu zajišťuje silnoproud</t>
  </si>
  <si>
    <t>Průrazy zdí  do D100-400mm</t>
  </si>
  <si>
    <t>Průrazy zdí do 50mm</t>
  </si>
  <si>
    <t>Průrazy na plášť budovy</t>
  </si>
  <si>
    <t>Demontáž stávající kabeláže</t>
  </si>
  <si>
    <t>hod</t>
  </si>
  <si>
    <t>Montáž požárního utěsnění, komplet vč. materiálu pro otvor do 350mm</t>
  </si>
  <si>
    <t>Technická příprava</t>
  </si>
  <si>
    <t>2000</t>
  </si>
  <si>
    <t>Autorský dozor projektanta</t>
  </si>
  <si>
    <t xml:space="preserve">hod   </t>
  </si>
  <si>
    <t>Dílenská dokumentace (5 paré)</t>
  </si>
  <si>
    <t>Projekt skutečného provedení 5 paré</t>
  </si>
  <si>
    <t>Návod k obsluze zařízení (3 paré)</t>
  </si>
  <si>
    <t>Oživení, odzkoušení, nastavení zařízení</t>
  </si>
  <si>
    <t>Zaškolení uživatele</t>
  </si>
  <si>
    <t>Výchozí revize a protokol o funkční zkoušce</t>
  </si>
  <si>
    <t>Ekologická likvidace odpadu</t>
  </si>
  <si>
    <t>Demontáž stávajících interaktivních tabulí, uskladnění v prostoru školy a opětovná montáž</t>
  </si>
  <si>
    <t>2x Zásuvková sestava pro interaktivní tabuli a katedru učitele - Legrand Mosaic - 1xRJ45 cat6a, 1x, USB, 1x VGA, 1xHDMI, 1xRCA zásuvka, krabice do pro 6 modulů a rámeček</t>
  </si>
  <si>
    <t>Kabeláž - příprava pro propojení interaktivní tabula a katedry - kabely UTP, USB, VGA, HDMI, RCA, (reproduktorový kabel 1,5mm) délka 10m,</t>
  </si>
  <si>
    <t>Drážkování do zdi, podlahy do prům 80mm</t>
  </si>
  <si>
    <t>Kontrolér Paviro</t>
  </si>
  <si>
    <t>Zesilovač 2x500W Paviro</t>
  </si>
  <si>
    <t>Plena Voice Alarm Systém PLN-24CH12 - nabíječ baterií, 24V, EN 54-4</t>
  </si>
  <si>
    <t>Stanice hlasatele Paviro</t>
  </si>
  <si>
    <t>Rozšíření stanice hlasatele Paviro</t>
  </si>
  <si>
    <t>Skříňkový kovový reproduktor 6W, bílý, montáž na stěnu nebo strop</t>
  </si>
  <si>
    <t>Skříňkový kovový reproduktor 15/10W, bílý, EVAC, montáž na stěnu nebo strop, odolnost proti úderu</t>
  </si>
  <si>
    <t>tlakový reproduktor + 30W 100V driver</t>
  </si>
  <si>
    <t>svorkovnice ČSN EN 60849 pro reproduktory</t>
  </si>
  <si>
    <t>Demontáž stávajícího systému - ústředna - přepínací tablo</t>
  </si>
  <si>
    <t>Demontáž reproduktorů</t>
  </si>
  <si>
    <t>Kabel 1-CXKH-V-O 2x1,5</t>
  </si>
  <si>
    <t>kabel PraflaGuard SSKFH-V 4x2x0,8</t>
  </si>
  <si>
    <t>Kabelový žlab plastový 40x40</t>
  </si>
  <si>
    <t>Trubka pevná FX25, včetně příchytek a příslušenství bezhalogen provedení</t>
  </si>
  <si>
    <t>Ostatní pomocný a montážní materiál včetně instalace</t>
  </si>
  <si>
    <t>Demontáž stávající kabeláže reproduktorových linek</t>
  </si>
  <si>
    <t>Programování funkcí MR pro 6 zón</t>
  </si>
  <si>
    <t>ÚSTŘEDNA EZS - MU3-N, RAM 496kB 4 sloty, 256 modulů, 1000 podsystémů, &gt;2000 vstupů, &gt;5000 výstupů,, zdroj 14V/5A, ocelová skříň s tamperem, příslušenství.</t>
  </si>
  <si>
    <t>Pol__2</t>
  </si>
  <si>
    <t>DN2 - 2x linka DN-BUS, zásuvný modul do MU-3</t>
  </si>
  <si>
    <t>KLÁVESNICE - MP4-GW, klávesnice bez řadiče světle šedá, bílý displej</t>
  </si>
  <si>
    <t>Bezúdržbový akumulátor 12V/7,2Ah</t>
  </si>
  <si>
    <t>Systémový zdroj 13,8V/6A+4A, informace o 14 stavech systému (napětí, teploty, poruchy), plechový box, s prostorem por AKU 12V/70Ah</t>
  </si>
  <si>
    <t>AKU 38-12 - akumulátor 12V/38 Ah, 197x165x170 mm, 13,8 kg</t>
  </si>
  <si>
    <t>Expandér na datovou sběrnici,MM2 - modul na DN-BUS,8x dv.vstup,1x výstup relé 30V/2A,plech BOX</t>
  </si>
  <si>
    <t>KX15DD,digital PIR detektor, kulová čočka 85°/15m,EOL rez., stojánek</t>
  </si>
  <si>
    <t>BG16DF, det. tříštění a řezání skla, 360°/16m, 100x75x30mm, digital</t>
  </si>
  <si>
    <t>MAS 303 bílý povrchový magnetický kontakt, 54x13x13 mm</t>
  </si>
  <si>
    <t>RKZ 111, instalační krabice povrchová, 8 dvojitých pájecích pinů</t>
  </si>
  <si>
    <t>GSM brána pro přenos poplachů na mobilní telefony  (bez SIM - dodá uživatel)</t>
  </si>
  <si>
    <t>Připojení  EZS na PCO Městské policie, včetně potřebného HW, demontáž montáž</t>
  </si>
  <si>
    <t>Demontáž stávajícího systému - ústředna</t>
  </si>
  <si>
    <t>Demontáž stávajících čidel, klávesnic a ostatních prvků EZS do 150ks</t>
  </si>
  <si>
    <t>Kabel FTP LSOH 4x2 - kategorie 5e - smyčkové vedení</t>
  </si>
  <si>
    <t>kabel STP LSOH 4x2 (AWG 23) - kategorie 6a - datové vedení</t>
  </si>
  <si>
    <t>Napájecí kabel 1-CXKH-O 2x1,5 bezhalogen provedení</t>
  </si>
  <si>
    <t>Trubka ohebná HFX 16 bezhalogen provedení</t>
  </si>
  <si>
    <t>Pomocný montážní a instalační materiál (zdící materiál, příchytky, konektory)</t>
  </si>
  <si>
    <t>Zkušební provoz 14 dní</t>
  </si>
  <si>
    <t>Úprava programování po vyhodnocení zkušebního provozu</t>
  </si>
  <si>
    <t>KED-IPC2411 - 4.0 MPx mini dome kamera, 2592×1520 - 20fps, H.265 video kodek, WDR, 30M IR přísvit,, mikrofon, IP66, PoE, Slot na SD kartu, Alarmy : detekce pohybu, odpojení od sítě, plný disk, selhání</t>
  </si>
  <si>
    <t>disku</t>
  </si>
  <si>
    <t>NVR2860E-32HD - 32 kanálové NVR, H.265 video kodek,  RAID 0/1/5/6/10, až 8× SATA HDD v provedení HOT, SWAP, duální GE síťová karta, iSCSI, ANR a PLR, CMS zdarma, NTP server, DDNS</t>
  </si>
  <si>
    <t>SATA III HardDisk 2TB pro digitální záznam AV</t>
  </si>
  <si>
    <t>Monitorovací pracoviště-Pracovní stanice  i7-4790/ 4GB/ 500GB/ DVDRW/ čtečka/ W7Pro</t>
  </si>
  <si>
    <t>23,6' monitor, provedení 24/7, MTBF&gt;100.000 hodin, podpora VESA zavěšení</t>
  </si>
  <si>
    <t>Připojení podružných kamer</t>
  </si>
  <si>
    <t>Demontáž stávajícího kamerového systému, DVR, monitor</t>
  </si>
  <si>
    <t>Demontáž stávajících kamer</t>
  </si>
  <si>
    <t>971 03-1 vrtání otvorů ve zdivu z jakýchkoliv cihel pálených</t>
  </si>
  <si>
    <t>971033122R00</t>
  </si>
  <si>
    <t>...průměru do 30 mm, do hloubky 300 mm</t>
  </si>
  <si>
    <t>974 08-2 Vysekání rýh pro vodiče v omítce</t>
  </si>
  <si>
    <t>včetně pomocného lešení o výšce podlahy do 1900 mm a pro zatížení do 1,5 kPa  (150 kg/m2),</t>
  </si>
  <si>
    <t>974 08-21 stěn</t>
  </si>
  <si>
    <t>974082112R00</t>
  </si>
  <si>
    <t>...z jakékoliv malty vápenné nebo vápenocementové, šířky do 30 mm</t>
  </si>
  <si>
    <t>612423521R00</t>
  </si>
  <si>
    <t xml:space="preserve">...hladká, o šířce rýhy do 150 mm,  </t>
  </si>
  <si>
    <t>612 40-1 Omítky malých ploch vnitřních stěn</t>
  </si>
  <si>
    <t>jakoukoliv maltou, z pomocného pracovního lešení o výšce podlahy do 1900 mm a pro zatížení do 1,5 kPa,</t>
  </si>
  <si>
    <t>612401191R00</t>
  </si>
  <si>
    <t>...do 0,09 m2</t>
  </si>
  <si>
    <t>979990001R00</t>
  </si>
  <si>
    <t>...stavební suti</t>
  </si>
  <si>
    <t>Nastavení vzdáleného dohled. stanice -  zobrazení kamer, ostatní parametry</t>
  </si>
  <si>
    <t>Spínací prvek výkonový - pro spínání školních zvonků, řídící signál 24VSS z rozhlasové ústředny</t>
  </si>
  <si>
    <t>Podružné nástěnné hodiny FLA.30 analog, minutové pulsy, prům 30mm, kovové pouzdro</t>
  </si>
  <si>
    <t>971 01 Vybourání výplní otvorů z lehkých betonů</t>
  </si>
  <si>
    <t>z prefabrikovaných stěnových dílců, včetně pomocného lešení o výšce podlahy do 1900 mm a pro zatížení do 1,5 kPa  (150 kg/m2),</t>
  </si>
  <si>
    <t>971011211R00</t>
  </si>
  <si>
    <t>...tloušťky do 150 mm, plochy do 0,09 m2</t>
  </si>
  <si>
    <t>Mechanická ochrana proti nárazu míčem do podružných hodin</t>
  </si>
  <si>
    <t>Digitální oboustranné hodiny DC 104 R.PoE, 4 pozice, ethernet verze, synchronizace protokolem NTP,, napájení PoE</t>
  </si>
  <si>
    <t>Konfigurační software pro NTP Unicast nebo Multicast podružné hodiny (max. 10 ks)</t>
  </si>
  <si>
    <t>Školní zvonek, 24Vss, 24mA, 95dB</t>
  </si>
  <si>
    <t>Demontáž stávajících hodina a zvonků</t>
  </si>
  <si>
    <t>Kabel 1-CXKH-R-O B2CAS1D0 2X1,5</t>
  </si>
  <si>
    <t>Výchozí revize</t>
  </si>
  <si>
    <t>HW - eSmartReader bezkontaktní a biometrický snímač 13,56 MHz s displejem 4,3"</t>
  </si>
  <si>
    <t>identifikační čipy IBD KEY</t>
  </si>
  <si>
    <t>SW vybavení - cloud řešení, včetně 3leté aktualizace</t>
  </si>
  <si>
    <t>STA rozvaděč, plechová skříň, rozměry 350x350x180mm</t>
  </si>
  <si>
    <t>Vybavení rozvaděče (anténní zesilovače, slučovače, apod.)</t>
  </si>
  <si>
    <t>Anténní stožár, včetně kotvení na stávající žebřík na střechu</t>
  </si>
  <si>
    <t>Anténní sestava pro pozemní příjem VHF, UHF a VKV FM II</t>
  </si>
  <si>
    <t>Účastnická zásuvka - TV-R (komplet - zásuvka, rámeček, krabička)</t>
  </si>
  <si>
    <t>F konektor kompresní</t>
  </si>
  <si>
    <t>Měření rozvodů STA, vč. tisku měř. protokolů</t>
  </si>
  <si>
    <t>Demontáž stávajícího systému</t>
  </si>
  <si>
    <t>Koaxiální kabel SAT703ZH vnitřní i venkovní,  bezhalogen provedení</t>
  </si>
  <si>
    <t>Krabice KU68 p.o.</t>
  </si>
  <si>
    <t>Prostup na střechu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</si>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</sst>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#,##0.00\ _K_č"/>
    <numFmt numFmtId="172" formatCode="#,##0.00000"/>
    <numFmt numFmtId="173" formatCode="#,##0.00_\_K_č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71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71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71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71" fontId="7" fillId="4" borderId="58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5" xfId="0" applyNumberFormat="1" applyFont="1" applyBorder="1" applyAlignment="1">
      <alignment vertical="top" wrapText="1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0" xfId="0" applyNumberFormat="1" applyFont="1" applyBorder="1" applyAlignment="1">
      <alignment vertical="top" wrapText="1" shrinkToFit="1"/>
    </xf>
    <xf numFmtId="0" fontId="20" fillId="0" borderId="42" xfId="0" applyNumberFormat="1" applyFont="1" applyBorder="1" applyAlignment="1">
      <alignment horizontal="center"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18" fillId="0" borderId="45" xfId="0" applyNumberFormat="1" applyFont="1" applyBorder="1" applyAlignment="1">
      <alignment vertical="top" wrapText="1" shrinkToFit="1"/>
    </xf>
    <xf numFmtId="172" fontId="18" fillId="0" borderId="42" xfId="0" applyNumberFormat="1" applyFont="1" applyBorder="1" applyAlignment="1">
      <alignment vertical="top" shrinkToFit="1"/>
    </xf>
    <xf numFmtId="172" fontId="19" fillId="0" borderId="0" xfId="0" applyNumberFormat="1" applyFont="1" applyBorder="1" applyAlignment="1">
      <alignment vertical="top" wrapText="1" shrinkToFit="1"/>
    </xf>
    <xf numFmtId="172" fontId="20" fillId="0" borderId="42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8" xfId="0" applyNumberFormat="1" applyFont="1" applyBorder="1" applyAlignment="1">
      <alignment vertical="top" wrapText="1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37" xfId="0" applyNumberFormat="1" applyFont="1" applyBorder="1" applyAlignment="1">
      <alignment horizontal="left" vertical="top" wrapText="1"/>
    </xf>
    <xf numFmtId="0" fontId="20" fillId="0" borderId="42" xfId="0" quotePrefix="1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14" fillId="4" borderId="0" xfId="0" applyFont="1" applyFill="1" applyBorder="1"/>
    <xf numFmtId="49" fontId="14" fillId="4" borderId="0" xfId="0" applyNumberFormat="1" applyFont="1" applyFill="1" applyBorder="1"/>
    <xf numFmtId="49" fontId="14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4" fontId="14" fillId="4" borderId="0" xfId="0" applyNumberFormat="1" applyFont="1" applyFill="1" applyBorder="1"/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0" fontId="18" fillId="0" borderId="0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17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18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7" fillId="0" borderId="23" xfId="0" applyFont="1" applyBorder="1" applyAlignment="1">
      <alignment vertical="top"/>
    </xf>
    <xf numFmtId="0" fontId="17" fillId="0" borderId="24" xfId="0" applyNumberFormat="1" applyFont="1" applyBorder="1" applyAlignment="1">
      <alignment vertical="top"/>
    </xf>
    <xf numFmtId="0" fontId="18" fillId="0" borderId="68" xfId="0" applyNumberFormat="1" applyFont="1" applyBorder="1" applyAlignment="1">
      <alignment horizontal="left" vertical="top" wrapText="1"/>
    </xf>
    <xf numFmtId="0" fontId="18" fillId="0" borderId="68" xfId="0" applyFont="1" applyBorder="1" applyAlignment="1">
      <alignment horizontal="center" vertical="top" shrinkToFit="1"/>
    </xf>
    <xf numFmtId="172" fontId="18" fillId="0" borderId="68" xfId="0" applyNumberFormat="1" applyFont="1" applyBorder="1" applyAlignment="1">
      <alignment vertical="top" shrinkToFit="1"/>
    </xf>
    <xf numFmtId="4" fontId="18" fillId="5" borderId="68" xfId="0" applyNumberFormat="1" applyFont="1" applyFill="1" applyBorder="1" applyAlignment="1" applyProtection="1">
      <alignment vertical="top" shrinkToFit="1"/>
      <protection locked="0"/>
    </xf>
    <xf numFmtId="4" fontId="18" fillId="0" borderId="68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8" xfId="0" applyNumberFormat="1" applyFont="1" applyFill="1" applyBorder="1"/>
    <xf numFmtId="0" fontId="0" fillId="4" borderId="41" xfId="0" applyFill="1" applyBorder="1" applyAlignment="1">
      <alignment horizontal="center" vertical="top" shrinkToFit="1"/>
    </xf>
    <xf numFmtId="0" fontId="18" fillId="0" borderId="38" xfId="0" applyFont="1" applyBorder="1" applyAlignment="1">
      <alignment horizontal="center" vertical="top" shrinkToFit="1"/>
    </xf>
    <xf numFmtId="0" fontId="0" fillId="4" borderId="52" xfId="0" applyFill="1" applyBorder="1" applyAlignment="1">
      <alignment vertical="top"/>
    </xf>
    <xf numFmtId="0" fontId="18" fillId="0" borderId="70" xfId="0" applyFont="1" applyBorder="1" applyAlignment="1">
      <alignment horizontal="center"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DB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algorithmName="SHA-512" hashValue="KKUSIz5vVAIATDR85kVIv3VXZUdLkKKcTtUMrqTL7mCuAsI8N0V8MdD5JbEPSRWJLXJg7JLZb4uL+KBN0OO+6A==" saltValue="8JEFSZGoTELEhTUUJEjTPQ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59</v>
      </c>
      <c r="C3" s="212" t="s">
        <v>60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59</v>
      </c>
      <c r="C4" s="213" t="s">
        <v>60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9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83</v>
      </c>
      <c r="C8" s="246" t="s">
        <v>86</v>
      </c>
      <c r="D8" s="288"/>
      <c r="E8" s="227"/>
      <c r="F8" s="232">
        <f>SUM(G9:G14)</f>
        <v>0</v>
      </c>
      <c r="G8" s="233"/>
      <c r="H8" s="234"/>
      <c r="I8" s="264"/>
      <c r="AE8" t="s">
        <v>139</v>
      </c>
    </row>
    <row r="9" spans="1:60" ht="22.5" outlineLevel="1" x14ac:dyDescent="0.2">
      <c r="A9" s="263">
        <v>1</v>
      </c>
      <c r="B9" s="220" t="s">
        <v>55</v>
      </c>
      <c r="C9" s="249" t="s">
        <v>668</v>
      </c>
      <c r="D9" s="289" t="s">
        <v>550</v>
      </c>
      <c r="E9" s="229">
        <v>14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33.75" outlineLevel="1" x14ac:dyDescent="0.2">
      <c r="A10" s="263">
        <v>2</v>
      </c>
      <c r="B10" s="220" t="s">
        <v>57</v>
      </c>
      <c r="C10" s="249" t="s">
        <v>669</v>
      </c>
      <c r="D10" s="289" t="s">
        <v>613</v>
      </c>
      <c r="E10" s="229">
        <v>32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22.5" outlineLevel="1" x14ac:dyDescent="0.2">
      <c r="A11" s="263">
        <v>3</v>
      </c>
      <c r="B11" s="220" t="s">
        <v>57</v>
      </c>
      <c r="C11" s="249" t="s">
        <v>670</v>
      </c>
      <c r="D11" s="289" t="s">
        <v>613</v>
      </c>
      <c r="E11" s="229">
        <v>32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63">
        <v>4</v>
      </c>
      <c r="B12" s="220" t="s">
        <v>59</v>
      </c>
      <c r="C12" s="249" t="s">
        <v>640</v>
      </c>
      <c r="D12" s="289" t="s">
        <v>191</v>
      </c>
      <c r="E12" s="229">
        <v>640</v>
      </c>
      <c r="F12" s="240"/>
      <c r="G12" s="238">
        <f>ROUND(E12*F12,2)</f>
        <v>0</v>
      </c>
      <c r="H12" s="237"/>
      <c r="I12" s="265" t="s">
        <v>303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304</v>
      </c>
      <c r="AF12" s="204"/>
      <c r="AG12" s="204"/>
      <c r="AH12" s="204"/>
      <c r="AI12" s="204"/>
      <c r="AJ12" s="204"/>
      <c r="AK12" s="204"/>
      <c r="AL12" s="204"/>
      <c r="AM12" s="204">
        <v>21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63">
        <v>5</v>
      </c>
      <c r="B13" s="220" t="s">
        <v>61</v>
      </c>
      <c r="C13" s="249" t="s">
        <v>671</v>
      </c>
      <c r="D13" s="289" t="s">
        <v>191</v>
      </c>
      <c r="E13" s="229">
        <v>320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3.5" outlineLevel="1" thickBot="1" x14ac:dyDescent="0.25">
      <c r="A14" s="275">
        <v>6</v>
      </c>
      <c r="B14" s="276" t="s">
        <v>63</v>
      </c>
      <c r="C14" s="277" t="s">
        <v>650</v>
      </c>
      <c r="D14" s="291" t="s">
        <v>191</v>
      </c>
      <c r="E14" s="279">
        <v>320</v>
      </c>
      <c r="F14" s="280"/>
      <c r="G14" s="281">
        <f>ROUND(E14*F14,2)</f>
        <v>0</v>
      </c>
      <c r="H14" s="282"/>
      <c r="I14" s="283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idden="1" x14ac:dyDescent="0.2">
      <c r="A15" s="54"/>
      <c r="B15" s="61" t="s">
        <v>545</v>
      </c>
      <c r="C15" s="252" t="s">
        <v>545</v>
      </c>
      <c r="D15" s="207"/>
      <c r="E15" s="205"/>
      <c r="F15" s="205"/>
      <c r="G15" s="205"/>
      <c r="H15" s="205"/>
      <c r="I15" s="206"/>
    </row>
    <row r="16" spans="1:60" hidden="1" x14ac:dyDescent="0.2">
      <c r="A16" s="253"/>
      <c r="B16" s="254" t="s">
        <v>544</v>
      </c>
      <c r="C16" s="255"/>
      <c r="D16" s="256"/>
      <c r="E16" s="253"/>
      <c r="F16" s="253"/>
      <c r="G16" s="257">
        <f>F8</f>
        <v>0</v>
      </c>
      <c r="H16" s="46"/>
      <c r="I16" s="46"/>
      <c r="AN16">
        <v>15</v>
      </c>
      <c r="AO16">
        <v>21</v>
      </c>
    </row>
    <row r="17" spans="1:41" x14ac:dyDescent="0.2">
      <c r="A17" s="46"/>
      <c r="B17" s="245"/>
      <c r="C17" s="245"/>
      <c r="D17" s="183"/>
      <c r="E17" s="46"/>
      <c r="F17" s="46"/>
      <c r="G17" s="46"/>
      <c r="H17" s="46"/>
      <c r="I17" s="46"/>
      <c r="AN17">
        <f>SUMIF(AM8:AM16,AN16,G8:G16)</f>
        <v>0</v>
      </c>
      <c r="AO17">
        <f>SUMIF(AM8:AM16,AO16,G8:G16)</f>
        <v>0</v>
      </c>
    </row>
    <row r="18" spans="1:41" x14ac:dyDescent="0.2">
      <c r="D18" s="181"/>
    </row>
    <row r="19" spans="1:41" x14ac:dyDescent="0.2">
      <c r="D19" s="181"/>
    </row>
    <row r="20" spans="1:41" x14ac:dyDescent="0.2">
      <c r="D20" s="181"/>
    </row>
    <row r="21" spans="1:41" x14ac:dyDescent="0.2">
      <c r="D21" s="181"/>
    </row>
    <row r="22" spans="1:41" x14ac:dyDescent="0.2">
      <c r="D22" s="181"/>
    </row>
    <row r="23" spans="1:41" x14ac:dyDescent="0.2">
      <c r="D23" s="181"/>
    </row>
    <row r="24" spans="1:41" x14ac:dyDescent="0.2">
      <c r="D24" s="181"/>
    </row>
    <row r="25" spans="1:41" x14ac:dyDescent="0.2">
      <c r="D25" s="181"/>
    </row>
    <row r="26" spans="1:41" x14ac:dyDescent="0.2">
      <c r="D26" s="181"/>
    </row>
    <row r="27" spans="1:41" x14ac:dyDescent="0.2">
      <c r="D27" s="181"/>
    </row>
    <row r="28" spans="1:41" x14ac:dyDescent="0.2">
      <c r="D28" s="181"/>
    </row>
    <row r="29" spans="1:41" x14ac:dyDescent="0.2">
      <c r="D29" s="181"/>
    </row>
    <row r="30" spans="1:41" x14ac:dyDescent="0.2">
      <c r="D30" s="181"/>
    </row>
    <row r="31" spans="1:41" x14ac:dyDescent="0.2">
      <c r="D31" s="181"/>
    </row>
    <row r="32" spans="1:41" x14ac:dyDescent="0.2">
      <c r="D32" s="181"/>
    </row>
    <row r="33" spans="4:4" x14ac:dyDescent="0.2">
      <c r="D33" s="181"/>
    </row>
    <row r="34" spans="4:4" x14ac:dyDescent="0.2">
      <c r="D34" s="181"/>
    </row>
    <row r="35" spans="4:4" x14ac:dyDescent="0.2">
      <c r="D35" s="181"/>
    </row>
    <row r="36" spans="4:4" x14ac:dyDescent="0.2">
      <c r="D36" s="181"/>
    </row>
    <row r="37" spans="4:4" x14ac:dyDescent="0.2">
      <c r="D37" s="181"/>
    </row>
    <row r="38" spans="4:4" x14ac:dyDescent="0.2">
      <c r="D38" s="181"/>
    </row>
    <row r="39" spans="4:4" x14ac:dyDescent="0.2">
      <c r="D39" s="181"/>
    </row>
    <row r="40" spans="4:4" x14ac:dyDescent="0.2">
      <c r="D40" s="181"/>
    </row>
    <row r="41" spans="4:4" x14ac:dyDescent="0.2">
      <c r="D41" s="181"/>
    </row>
    <row r="42" spans="4:4" x14ac:dyDescent="0.2">
      <c r="D42" s="181"/>
    </row>
    <row r="43" spans="4:4" x14ac:dyDescent="0.2">
      <c r="D43" s="181"/>
    </row>
    <row r="44" spans="4:4" x14ac:dyDescent="0.2">
      <c r="D44" s="181"/>
    </row>
    <row r="45" spans="4:4" x14ac:dyDescent="0.2">
      <c r="D45" s="181"/>
    </row>
    <row r="46" spans="4:4" x14ac:dyDescent="0.2">
      <c r="D46" s="181"/>
    </row>
    <row r="47" spans="4:4" x14ac:dyDescent="0.2">
      <c r="D47" s="181"/>
    </row>
    <row r="48" spans="4:4" x14ac:dyDescent="0.2">
      <c r="D48" s="181"/>
    </row>
    <row r="49" spans="4:4" x14ac:dyDescent="0.2">
      <c r="D49" s="181"/>
    </row>
    <row r="50" spans="4:4" x14ac:dyDescent="0.2">
      <c r="D50" s="181"/>
    </row>
    <row r="51" spans="4:4" x14ac:dyDescent="0.2">
      <c r="D51" s="181"/>
    </row>
    <row r="52" spans="4:4" x14ac:dyDescent="0.2">
      <c r="D52" s="181"/>
    </row>
    <row r="53" spans="4:4" x14ac:dyDescent="0.2">
      <c r="D53" s="181"/>
    </row>
    <row r="54" spans="4:4" x14ac:dyDescent="0.2">
      <c r="D54" s="181"/>
    </row>
    <row r="55" spans="4:4" x14ac:dyDescent="0.2">
      <c r="D55" s="181"/>
    </row>
    <row r="56" spans="4:4" x14ac:dyDescent="0.2">
      <c r="D56" s="181"/>
    </row>
    <row r="57" spans="4:4" x14ac:dyDescent="0.2">
      <c r="D57" s="181"/>
    </row>
    <row r="58" spans="4:4" x14ac:dyDescent="0.2">
      <c r="D58" s="181"/>
    </row>
    <row r="59" spans="4:4" x14ac:dyDescent="0.2">
      <c r="D59" s="181"/>
    </row>
    <row r="60" spans="4:4" x14ac:dyDescent="0.2">
      <c r="D60" s="181"/>
    </row>
    <row r="61" spans="4:4" x14ac:dyDescent="0.2">
      <c r="D61" s="181"/>
    </row>
    <row r="62" spans="4:4" x14ac:dyDescent="0.2">
      <c r="D62" s="181"/>
    </row>
    <row r="63" spans="4:4" x14ac:dyDescent="0.2">
      <c r="D63" s="181"/>
    </row>
    <row r="64" spans="4:4" x14ac:dyDescent="0.2">
      <c r="D64" s="181"/>
    </row>
    <row r="65" spans="4:4" x14ac:dyDescent="0.2">
      <c r="D65" s="181"/>
    </row>
    <row r="66" spans="4:4" x14ac:dyDescent="0.2">
      <c r="D66" s="181"/>
    </row>
    <row r="67" spans="4:4" x14ac:dyDescent="0.2">
      <c r="D67" s="181"/>
    </row>
    <row r="68" spans="4:4" x14ac:dyDescent="0.2">
      <c r="D68" s="181"/>
    </row>
    <row r="69" spans="4:4" x14ac:dyDescent="0.2">
      <c r="D69" s="181"/>
    </row>
    <row r="70" spans="4:4" x14ac:dyDescent="0.2">
      <c r="D70" s="181"/>
    </row>
    <row r="71" spans="4:4" x14ac:dyDescent="0.2">
      <c r="D71" s="181"/>
    </row>
    <row r="72" spans="4:4" x14ac:dyDescent="0.2">
      <c r="D72" s="181"/>
    </row>
    <row r="73" spans="4:4" x14ac:dyDescent="0.2">
      <c r="D73" s="181"/>
    </row>
    <row r="74" spans="4:4" x14ac:dyDescent="0.2">
      <c r="D74" s="181"/>
    </row>
    <row r="75" spans="4:4" x14ac:dyDescent="0.2">
      <c r="D75" s="181"/>
    </row>
    <row r="76" spans="4:4" x14ac:dyDescent="0.2">
      <c r="D76" s="181"/>
    </row>
    <row r="77" spans="4:4" x14ac:dyDescent="0.2">
      <c r="D77" s="181"/>
    </row>
    <row r="78" spans="4:4" x14ac:dyDescent="0.2">
      <c r="D78" s="181"/>
    </row>
    <row r="79" spans="4:4" x14ac:dyDescent="0.2">
      <c r="D79" s="181"/>
    </row>
    <row r="80" spans="4:4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QZzqFzN4LyPP/73e70w1krEzR1XSX6oV2UzhuNDs+4+wzLNaa4zx//ejUYzJQIBPKeg/wZZLtrhGsMWd/Prvcg==" saltValue="9QthoVnI2c6uugJpYqaMZw==" spinCount="100000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61</v>
      </c>
      <c r="C2" s="161" t="s">
        <v>62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4</v>
      </c>
      <c r="H6" s="35"/>
    </row>
    <row r="7" spans="1:15" ht="15.75" customHeight="1" x14ac:dyDescent="0.25">
      <c r="B7" s="93" t="str">
        <f>C2</f>
        <v>RS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61</v>
      </c>
      <c r="B18" s="166" t="s">
        <v>62</v>
      </c>
      <c r="C18" s="165"/>
      <c r="D18" s="165"/>
      <c r="E18" s="165"/>
      <c r="F18" s="165"/>
      <c r="G18" s="167"/>
      <c r="H18" s="169">
        <f>'4 4 Pol'!G36</f>
        <v>0</v>
      </c>
      <c r="I18" s="32"/>
      <c r="J18" s="32"/>
      <c r="O18">
        <f>'4 4 Pol'!AN37</f>
        <v>0</v>
      </c>
      <c r="P18">
        <f>'4 4 Pol'!AO37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4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61</v>
      </c>
      <c r="E21" s="285" t="s">
        <v>62</v>
      </c>
      <c r="F21" s="285"/>
      <c r="G21" s="285"/>
      <c r="H21" s="285"/>
      <c r="I21" s="32"/>
      <c r="J21" s="32"/>
      <c r="BC21" s="284" t="str">
        <f>E21</f>
        <v>RS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78</v>
      </c>
      <c r="B23" s="166" t="s">
        <v>80</v>
      </c>
      <c r="C23" s="165"/>
      <c r="D23" s="165"/>
      <c r="E23" s="165"/>
      <c r="F23" s="165"/>
      <c r="G23" s="167"/>
      <c r="H23" s="286">
        <f>'4 4 Pol'!F8</f>
        <v>0</v>
      </c>
      <c r="I23" s="32"/>
      <c r="J23" s="32"/>
    </row>
    <row r="24" spans="1:55" ht="12.75" customHeight="1" x14ac:dyDescent="0.2">
      <c r="A24" s="168" t="s">
        <v>83</v>
      </c>
      <c r="B24" s="166" t="s">
        <v>82</v>
      </c>
      <c r="C24" s="165"/>
      <c r="D24" s="165"/>
      <c r="E24" s="165"/>
      <c r="F24" s="165"/>
      <c r="G24" s="167"/>
      <c r="H24" s="286">
        <f>'4 4 Pol'!F20</f>
        <v>0</v>
      </c>
      <c r="I24" s="32"/>
      <c r="J24" s="32"/>
    </row>
    <row r="25" spans="1:55" ht="12.75" customHeight="1" x14ac:dyDescent="0.2">
      <c r="A25" s="168" t="s">
        <v>123</v>
      </c>
      <c r="B25" s="166" t="s">
        <v>124</v>
      </c>
      <c r="C25" s="165"/>
      <c r="D25" s="165"/>
      <c r="E25" s="165"/>
      <c r="F25" s="165"/>
      <c r="G25" s="167"/>
      <c r="H25" s="286">
        <f>'4 4 Pol'!F30</f>
        <v>0</v>
      </c>
      <c r="I25" s="32"/>
      <c r="J25" s="32"/>
    </row>
    <row r="26" spans="1:55" ht="12.75" customHeight="1" thickBot="1" x14ac:dyDescent="0.25">
      <c r="A26" s="175"/>
      <c r="B26" s="176" t="s">
        <v>548</v>
      </c>
      <c r="C26" s="177"/>
      <c r="D26" s="178" t="str">
        <f>D21</f>
        <v>4</v>
      </c>
      <c r="E26" s="177"/>
      <c r="F26" s="177"/>
      <c r="G26" s="179"/>
      <c r="H26" s="287">
        <f>SUM(H23:H25)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iE5P6h51b8jPI0IZSINFe8VokjryfuJMGXfyLLEdIlKG2xWBLxNea7sg8GCssMMi/Pl85YKo5skBJnSdqTKYrw==" saltValue="43JFQLtd+7JHxAjaxwKNgw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61</v>
      </c>
      <c r="C3" s="212" t="s">
        <v>62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61</v>
      </c>
      <c r="C4" s="213" t="s">
        <v>62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9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78</v>
      </c>
      <c r="C8" s="246" t="s">
        <v>80</v>
      </c>
      <c r="D8" s="288"/>
      <c r="E8" s="227"/>
      <c r="F8" s="232">
        <f>SUM(G9:G19)</f>
        <v>0</v>
      </c>
      <c r="G8" s="233"/>
      <c r="H8" s="234"/>
      <c r="I8" s="264"/>
      <c r="AE8" t="s">
        <v>139</v>
      </c>
    </row>
    <row r="9" spans="1:60" outlineLevel="1" x14ac:dyDescent="0.2">
      <c r="A9" s="263">
        <v>1</v>
      </c>
      <c r="B9" s="220" t="s">
        <v>55</v>
      </c>
      <c r="C9" s="249" t="s">
        <v>672</v>
      </c>
      <c r="D9" s="289" t="s">
        <v>550</v>
      </c>
      <c r="E9" s="229">
        <v>1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63">
        <v>2</v>
      </c>
      <c r="B10" s="220" t="s">
        <v>57</v>
      </c>
      <c r="C10" s="249" t="s">
        <v>673</v>
      </c>
      <c r="D10" s="289" t="s">
        <v>550</v>
      </c>
      <c r="E10" s="229">
        <v>1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63">
        <v>3</v>
      </c>
      <c r="B11" s="220" t="s">
        <v>59</v>
      </c>
      <c r="C11" s="249" t="s">
        <v>674</v>
      </c>
      <c r="D11" s="289" t="s">
        <v>550</v>
      </c>
      <c r="E11" s="229">
        <v>1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63">
        <v>4</v>
      </c>
      <c r="B12" s="220" t="s">
        <v>61</v>
      </c>
      <c r="C12" s="249" t="s">
        <v>675</v>
      </c>
      <c r="D12" s="289" t="s">
        <v>550</v>
      </c>
      <c r="E12" s="229">
        <v>1</v>
      </c>
      <c r="F12" s="240"/>
      <c r="G12" s="238">
        <f>ROUND(E12*F12,2)</f>
        <v>0</v>
      </c>
      <c r="H12" s="237"/>
      <c r="I12" s="265" t="s">
        <v>303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304</v>
      </c>
      <c r="AF12" s="204"/>
      <c r="AG12" s="204"/>
      <c r="AH12" s="204"/>
      <c r="AI12" s="204"/>
      <c r="AJ12" s="204"/>
      <c r="AK12" s="204"/>
      <c r="AL12" s="204"/>
      <c r="AM12" s="204">
        <v>21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63">
        <v>5</v>
      </c>
      <c r="B13" s="220" t="s">
        <v>63</v>
      </c>
      <c r="C13" s="249" t="s">
        <v>676</v>
      </c>
      <c r="D13" s="289" t="s">
        <v>550</v>
      </c>
      <c r="E13" s="229">
        <v>1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63">
        <v>6</v>
      </c>
      <c r="B14" s="220" t="s">
        <v>65</v>
      </c>
      <c r="C14" s="249" t="s">
        <v>677</v>
      </c>
      <c r="D14" s="289" t="s">
        <v>550</v>
      </c>
      <c r="E14" s="229">
        <v>111</v>
      </c>
      <c r="F14" s="240"/>
      <c r="G14" s="238">
        <f>ROUND(E14*F14,2)</f>
        <v>0</v>
      </c>
      <c r="H14" s="237"/>
      <c r="I14" s="265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22.5" outlineLevel="1" x14ac:dyDescent="0.2">
      <c r="A15" s="263">
        <v>7</v>
      </c>
      <c r="B15" s="220" t="s">
        <v>67</v>
      </c>
      <c r="C15" s="249" t="s">
        <v>678</v>
      </c>
      <c r="D15" s="289" t="s">
        <v>550</v>
      </c>
      <c r="E15" s="229">
        <v>8</v>
      </c>
      <c r="F15" s="240"/>
      <c r="G15" s="238">
        <f>ROUND(E15*F15,2)</f>
        <v>0</v>
      </c>
      <c r="H15" s="237"/>
      <c r="I15" s="265" t="s">
        <v>303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304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63">
        <v>8</v>
      </c>
      <c r="B16" s="220" t="s">
        <v>69</v>
      </c>
      <c r="C16" s="249" t="s">
        <v>679</v>
      </c>
      <c r="D16" s="289" t="s">
        <v>550</v>
      </c>
      <c r="E16" s="229">
        <v>2</v>
      </c>
      <c r="F16" s="240"/>
      <c r="G16" s="238">
        <f>ROUND(E16*F16,2)</f>
        <v>0</v>
      </c>
      <c r="H16" s="237"/>
      <c r="I16" s="265" t="s">
        <v>303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 t="s">
        <v>304</v>
      </c>
      <c r="AF16" s="204"/>
      <c r="AG16" s="204"/>
      <c r="AH16" s="204"/>
      <c r="AI16" s="204"/>
      <c r="AJ16" s="204"/>
      <c r="AK16" s="204"/>
      <c r="AL16" s="204"/>
      <c r="AM16" s="204">
        <v>21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63">
        <v>9</v>
      </c>
      <c r="B17" s="220" t="s">
        <v>71</v>
      </c>
      <c r="C17" s="249" t="s">
        <v>680</v>
      </c>
      <c r="D17" s="289" t="s">
        <v>550</v>
      </c>
      <c r="E17" s="229">
        <v>121</v>
      </c>
      <c r="F17" s="240"/>
      <c r="G17" s="238">
        <f>ROUND(E17*F17,2)</f>
        <v>0</v>
      </c>
      <c r="H17" s="237"/>
      <c r="I17" s="265" t="s">
        <v>303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 t="s">
        <v>304</v>
      </c>
      <c r="AF17" s="204"/>
      <c r="AG17" s="204"/>
      <c r="AH17" s="204"/>
      <c r="AI17" s="204"/>
      <c r="AJ17" s="204"/>
      <c r="AK17" s="204"/>
      <c r="AL17" s="204"/>
      <c r="AM17" s="204">
        <v>21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63">
        <v>10</v>
      </c>
      <c r="B18" s="220" t="s">
        <v>559</v>
      </c>
      <c r="C18" s="249" t="s">
        <v>681</v>
      </c>
      <c r="D18" s="289" t="s">
        <v>613</v>
      </c>
      <c r="E18" s="229">
        <v>1</v>
      </c>
      <c r="F18" s="240"/>
      <c r="G18" s="238">
        <f>ROUND(E18*F18,2)</f>
        <v>0</v>
      </c>
      <c r="H18" s="237"/>
      <c r="I18" s="265" t="s">
        <v>303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 t="s">
        <v>304</v>
      </c>
      <c r="AF18" s="204"/>
      <c r="AG18" s="204"/>
      <c r="AH18" s="204"/>
      <c r="AI18" s="204"/>
      <c r="AJ18" s="204"/>
      <c r="AK18" s="204"/>
      <c r="AL18" s="204"/>
      <c r="AM18" s="204">
        <v>21</v>
      </c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63">
        <v>11</v>
      </c>
      <c r="B19" s="220" t="s">
        <v>561</v>
      </c>
      <c r="C19" s="249" t="s">
        <v>682</v>
      </c>
      <c r="D19" s="289" t="s">
        <v>550</v>
      </c>
      <c r="E19" s="229">
        <v>110</v>
      </c>
      <c r="F19" s="240"/>
      <c r="G19" s="238">
        <f>ROUND(E19*F19,2)</f>
        <v>0</v>
      </c>
      <c r="H19" s="237"/>
      <c r="I19" s="265" t="s">
        <v>303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304</v>
      </c>
      <c r="AF19" s="204"/>
      <c r="AG19" s="204"/>
      <c r="AH19" s="204"/>
      <c r="AI19" s="204"/>
      <c r="AJ19" s="204"/>
      <c r="AK19" s="204"/>
      <c r="AL19" s="204"/>
      <c r="AM19" s="204">
        <v>21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x14ac:dyDescent="0.2">
      <c r="A20" s="258" t="s">
        <v>138</v>
      </c>
      <c r="B20" s="219" t="s">
        <v>83</v>
      </c>
      <c r="C20" s="246" t="s">
        <v>82</v>
      </c>
      <c r="D20" s="288"/>
      <c r="E20" s="227"/>
      <c r="F20" s="241">
        <f>SUM(G21:G29)</f>
        <v>0</v>
      </c>
      <c r="G20" s="242"/>
      <c r="H20" s="234"/>
      <c r="I20" s="264"/>
      <c r="AE20" t="s">
        <v>139</v>
      </c>
    </row>
    <row r="21" spans="1:60" outlineLevel="1" x14ac:dyDescent="0.2">
      <c r="A21" s="263">
        <v>12</v>
      </c>
      <c r="B21" s="220" t="s">
        <v>55</v>
      </c>
      <c r="C21" s="249" t="s">
        <v>683</v>
      </c>
      <c r="D21" s="289" t="s">
        <v>191</v>
      </c>
      <c r="E21" s="229">
        <v>2730</v>
      </c>
      <c r="F21" s="240"/>
      <c r="G21" s="238">
        <f>ROUND(E21*F21,2)</f>
        <v>0</v>
      </c>
      <c r="H21" s="237"/>
      <c r="I21" s="265" t="s">
        <v>303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 t="s">
        <v>304</v>
      </c>
      <c r="AF21" s="204"/>
      <c r="AG21" s="204"/>
      <c r="AH21" s="204"/>
      <c r="AI21" s="204"/>
      <c r="AJ21" s="204"/>
      <c r="AK21" s="204"/>
      <c r="AL21" s="204"/>
      <c r="AM21" s="204">
        <v>21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63">
        <v>13</v>
      </c>
      <c r="B22" s="220" t="s">
        <v>57</v>
      </c>
      <c r="C22" s="249" t="s">
        <v>684</v>
      </c>
      <c r="D22" s="289" t="s">
        <v>191</v>
      </c>
      <c r="E22" s="229">
        <v>20</v>
      </c>
      <c r="F22" s="240"/>
      <c r="G22" s="238">
        <f>ROUND(E22*F22,2)</f>
        <v>0</v>
      </c>
      <c r="H22" s="237"/>
      <c r="I22" s="265" t="s">
        <v>303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 t="s">
        <v>304</v>
      </c>
      <c r="AF22" s="204"/>
      <c r="AG22" s="204"/>
      <c r="AH22" s="204"/>
      <c r="AI22" s="204"/>
      <c r="AJ22" s="204"/>
      <c r="AK22" s="204"/>
      <c r="AL22" s="204"/>
      <c r="AM22" s="204">
        <v>21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63">
        <v>14</v>
      </c>
      <c r="B23" s="220" t="s">
        <v>59</v>
      </c>
      <c r="C23" s="249" t="s">
        <v>685</v>
      </c>
      <c r="D23" s="289" t="s">
        <v>191</v>
      </c>
      <c r="E23" s="229">
        <v>160</v>
      </c>
      <c r="F23" s="240"/>
      <c r="G23" s="238">
        <f>ROUND(E23*F23,2)</f>
        <v>0</v>
      </c>
      <c r="H23" s="237"/>
      <c r="I23" s="265" t="s">
        <v>303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304</v>
      </c>
      <c r="AF23" s="204"/>
      <c r="AG23" s="204"/>
      <c r="AH23" s="204"/>
      <c r="AI23" s="204"/>
      <c r="AJ23" s="204"/>
      <c r="AK23" s="204"/>
      <c r="AL23" s="204"/>
      <c r="AM23" s="204">
        <v>21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63">
        <v>15</v>
      </c>
      <c r="B24" s="220" t="s">
        <v>61</v>
      </c>
      <c r="C24" s="249" t="s">
        <v>686</v>
      </c>
      <c r="D24" s="289" t="s">
        <v>191</v>
      </c>
      <c r="E24" s="229">
        <v>40</v>
      </c>
      <c r="F24" s="240"/>
      <c r="G24" s="238">
        <f>ROUND(E24*F24,2)</f>
        <v>0</v>
      </c>
      <c r="H24" s="237"/>
      <c r="I24" s="265" t="s">
        <v>303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 t="s">
        <v>304</v>
      </c>
      <c r="AF24" s="204"/>
      <c r="AG24" s="204"/>
      <c r="AH24" s="204"/>
      <c r="AI24" s="204"/>
      <c r="AJ24" s="204"/>
      <c r="AK24" s="204"/>
      <c r="AL24" s="204"/>
      <c r="AM24" s="204">
        <v>21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63">
        <v>16</v>
      </c>
      <c r="B25" s="220" t="s">
        <v>65</v>
      </c>
      <c r="C25" s="249" t="s">
        <v>649</v>
      </c>
      <c r="D25" s="289" t="s">
        <v>191</v>
      </c>
      <c r="E25" s="229">
        <v>285</v>
      </c>
      <c r="F25" s="240"/>
      <c r="G25" s="238">
        <f>ROUND(E25*F25,2)</f>
        <v>0</v>
      </c>
      <c r="H25" s="237"/>
      <c r="I25" s="265" t="s">
        <v>303</v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 t="s">
        <v>304</v>
      </c>
      <c r="AF25" s="204"/>
      <c r="AG25" s="204"/>
      <c r="AH25" s="204"/>
      <c r="AI25" s="204"/>
      <c r="AJ25" s="204"/>
      <c r="AK25" s="204"/>
      <c r="AL25" s="204"/>
      <c r="AM25" s="204">
        <v>21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63">
        <v>17</v>
      </c>
      <c r="B26" s="220" t="s">
        <v>67</v>
      </c>
      <c r="C26" s="249" t="s">
        <v>650</v>
      </c>
      <c r="D26" s="289" t="s">
        <v>191</v>
      </c>
      <c r="E26" s="229">
        <v>285</v>
      </c>
      <c r="F26" s="240"/>
      <c r="G26" s="238">
        <f>ROUND(E26*F26,2)</f>
        <v>0</v>
      </c>
      <c r="H26" s="237"/>
      <c r="I26" s="265" t="s">
        <v>303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 t="s">
        <v>304</v>
      </c>
      <c r="AF26" s="204"/>
      <c r="AG26" s="204"/>
      <c r="AH26" s="204"/>
      <c r="AI26" s="204"/>
      <c r="AJ26" s="204"/>
      <c r="AK26" s="204"/>
      <c r="AL26" s="204"/>
      <c r="AM26" s="204">
        <v>21</v>
      </c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63">
        <v>18</v>
      </c>
      <c r="B27" s="220" t="s">
        <v>69</v>
      </c>
      <c r="C27" s="249" t="s">
        <v>652</v>
      </c>
      <c r="D27" s="289" t="s">
        <v>191</v>
      </c>
      <c r="E27" s="229">
        <v>95</v>
      </c>
      <c r="F27" s="240"/>
      <c r="G27" s="238">
        <f>ROUND(E27*F27,2)</f>
        <v>0</v>
      </c>
      <c r="H27" s="237"/>
      <c r="I27" s="265" t="s">
        <v>303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304</v>
      </c>
      <c r="AF27" s="204"/>
      <c r="AG27" s="204"/>
      <c r="AH27" s="204"/>
      <c r="AI27" s="204"/>
      <c r="AJ27" s="204"/>
      <c r="AK27" s="204"/>
      <c r="AL27" s="204"/>
      <c r="AM27" s="204">
        <v>21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63">
        <v>19</v>
      </c>
      <c r="B28" s="220" t="s">
        <v>71</v>
      </c>
      <c r="C28" s="249" t="s">
        <v>687</v>
      </c>
      <c r="D28" s="289" t="s">
        <v>613</v>
      </c>
      <c r="E28" s="229">
        <v>1</v>
      </c>
      <c r="F28" s="240"/>
      <c r="G28" s="238">
        <f>ROUND(E28*F28,2)</f>
        <v>0</v>
      </c>
      <c r="H28" s="237"/>
      <c r="I28" s="265" t="s">
        <v>303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 t="s">
        <v>304</v>
      </c>
      <c r="AF28" s="204"/>
      <c r="AG28" s="204"/>
      <c r="AH28" s="204"/>
      <c r="AI28" s="204"/>
      <c r="AJ28" s="204"/>
      <c r="AK28" s="204"/>
      <c r="AL28" s="204"/>
      <c r="AM28" s="204">
        <v>21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63">
        <v>20</v>
      </c>
      <c r="B29" s="220" t="s">
        <v>559</v>
      </c>
      <c r="C29" s="249" t="s">
        <v>688</v>
      </c>
      <c r="D29" s="289" t="s">
        <v>655</v>
      </c>
      <c r="E29" s="229">
        <v>52</v>
      </c>
      <c r="F29" s="240"/>
      <c r="G29" s="238">
        <f>ROUND(E29*F29,2)</f>
        <v>0</v>
      </c>
      <c r="H29" s="237"/>
      <c r="I29" s="265" t="s">
        <v>303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 t="s">
        <v>304</v>
      </c>
      <c r="AF29" s="204"/>
      <c r="AG29" s="204"/>
      <c r="AH29" s="204"/>
      <c r="AI29" s="204"/>
      <c r="AJ29" s="204"/>
      <c r="AK29" s="204"/>
      <c r="AL29" s="204"/>
      <c r="AM29" s="204">
        <v>21</v>
      </c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x14ac:dyDescent="0.2">
      <c r="A30" s="258" t="s">
        <v>138</v>
      </c>
      <c r="B30" s="219" t="s">
        <v>123</v>
      </c>
      <c r="C30" s="246" t="s">
        <v>124</v>
      </c>
      <c r="D30" s="288"/>
      <c r="E30" s="227"/>
      <c r="F30" s="241">
        <f>SUM(G31:G34)</f>
        <v>0</v>
      </c>
      <c r="G30" s="242"/>
      <c r="H30" s="234"/>
      <c r="I30" s="264"/>
      <c r="AE30" t="s">
        <v>139</v>
      </c>
    </row>
    <row r="31" spans="1:60" outlineLevel="1" x14ac:dyDescent="0.2">
      <c r="A31" s="263">
        <v>21</v>
      </c>
      <c r="B31" s="220" t="s">
        <v>65</v>
      </c>
      <c r="C31" s="249" t="s">
        <v>689</v>
      </c>
      <c r="D31" s="289" t="s">
        <v>613</v>
      </c>
      <c r="E31" s="229">
        <v>2</v>
      </c>
      <c r="F31" s="240"/>
      <c r="G31" s="238">
        <f>ROUND(E31*F31,2)</f>
        <v>0</v>
      </c>
      <c r="H31" s="237"/>
      <c r="I31" s="265" t="s">
        <v>303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304</v>
      </c>
      <c r="AF31" s="204"/>
      <c r="AG31" s="204"/>
      <c r="AH31" s="204"/>
      <c r="AI31" s="204"/>
      <c r="AJ31" s="204"/>
      <c r="AK31" s="204"/>
      <c r="AL31" s="204"/>
      <c r="AM31" s="204">
        <v>21</v>
      </c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63">
        <v>22</v>
      </c>
      <c r="B32" s="220" t="s">
        <v>67</v>
      </c>
      <c r="C32" s="249" t="s">
        <v>664</v>
      </c>
      <c r="D32" s="289" t="s">
        <v>613</v>
      </c>
      <c r="E32" s="229">
        <v>1</v>
      </c>
      <c r="F32" s="240"/>
      <c r="G32" s="238">
        <f>ROUND(E32*F32,2)</f>
        <v>0</v>
      </c>
      <c r="H32" s="237"/>
      <c r="I32" s="265" t="s">
        <v>303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 t="s">
        <v>304</v>
      </c>
      <c r="AF32" s="204"/>
      <c r="AG32" s="204"/>
      <c r="AH32" s="204"/>
      <c r="AI32" s="204"/>
      <c r="AJ32" s="204"/>
      <c r="AK32" s="204"/>
      <c r="AL32" s="204"/>
      <c r="AM32" s="204">
        <v>21</v>
      </c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63">
        <v>23</v>
      </c>
      <c r="B33" s="220" t="s">
        <v>69</v>
      </c>
      <c r="C33" s="249" t="s">
        <v>665</v>
      </c>
      <c r="D33" s="289" t="s">
        <v>613</v>
      </c>
      <c r="E33" s="229">
        <v>1</v>
      </c>
      <c r="F33" s="240"/>
      <c r="G33" s="238">
        <f>ROUND(E33*F33,2)</f>
        <v>0</v>
      </c>
      <c r="H33" s="237"/>
      <c r="I33" s="265" t="s">
        <v>303</v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 t="s">
        <v>304</v>
      </c>
      <c r="AF33" s="204"/>
      <c r="AG33" s="204"/>
      <c r="AH33" s="204"/>
      <c r="AI33" s="204"/>
      <c r="AJ33" s="204"/>
      <c r="AK33" s="204"/>
      <c r="AL33" s="204"/>
      <c r="AM33" s="204">
        <v>21</v>
      </c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3.5" outlineLevel="1" thickBot="1" x14ac:dyDescent="0.25">
      <c r="A34" s="275">
        <v>24</v>
      </c>
      <c r="B34" s="276" t="s">
        <v>71</v>
      </c>
      <c r="C34" s="277" t="s">
        <v>666</v>
      </c>
      <c r="D34" s="291" t="s">
        <v>613</v>
      </c>
      <c r="E34" s="279">
        <v>1</v>
      </c>
      <c r="F34" s="280"/>
      <c r="G34" s="281">
        <f>ROUND(E34*F34,2)</f>
        <v>0</v>
      </c>
      <c r="H34" s="282"/>
      <c r="I34" s="283" t="s">
        <v>303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 t="s">
        <v>304</v>
      </c>
      <c r="AF34" s="204"/>
      <c r="AG34" s="204"/>
      <c r="AH34" s="204"/>
      <c r="AI34" s="204"/>
      <c r="AJ34" s="204"/>
      <c r="AK34" s="204"/>
      <c r="AL34" s="204"/>
      <c r="AM34" s="204">
        <v>21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idden="1" x14ac:dyDescent="0.2">
      <c r="A35" s="54"/>
      <c r="B35" s="61" t="s">
        <v>545</v>
      </c>
      <c r="C35" s="252" t="s">
        <v>545</v>
      </c>
      <c r="D35" s="207"/>
      <c r="E35" s="205"/>
      <c r="F35" s="205"/>
      <c r="G35" s="205"/>
      <c r="H35" s="205"/>
      <c r="I35" s="206"/>
    </row>
    <row r="36" spans="1:60" hidden="1" x14ac:dyDescent="0.2">
      <c r="A36" s="253"/>
      <c r="B36" s="254" t="s">
        <v>544</v>
      </c>
      <c r="C36" s="255"/>
      <c r="D36" s="256"/>
      <c r="E36" s="253"/>
      <c r="F36" s="253"/>
      <c r="G36" s="257">
        <f>F8+F20+F30</f>
        <v>0</v>
      </c>
      <c r="H36" s="46"/>
      <c r="I36" s="46"/>
      <c r="AN36">
        <v>15</v>
      </c>
      <c r="AO36">
        <v>21</v>
      </c>
    </row>
    <row r="37" spans="1:60" x14ac:dyDescent="0.2">
      <c r="A37" s="46"/>
      <c r="B37" s="245"/>
      <c r="C37" s="245"/>
      <c r="D37" s="183"/>
      <c r="E37" s="46"/>
      <c r="F37" s="46"/>
      <c r="G37" s="46"/>
      <c r="H37" s="46"/>
      <c r="I37" s="46"/>
      <c r="AN37">
        <f>SUMIF(AM8:AM36,AN36,G8:G36)</f>
        <v>0</v>
      </c>
      <c r="AO37">
        <f>SUMIF(AM8:AM36,AO36,G8:G36)</f>
        <v>0</v>
      </c>
    </row>
    <row r="38" spans="1:60" x14ac:dyDescent="0.2">
      <c r="D38" s="181"/>
    </row>
    <row r="39" spans="1:60" x14ac:dyDescent="0.2">
      <c r="D39" s="181"/>
    </row>
    <row r="40" spans="1:60" x14ac:dyDescent="0.2">
      <c r="D40" s="181"/>
    </row>
    <row r="41" spans="1:60" x14ac:dyDescent="0.2">
      <c r="D41" s="181"/>
    </row>
    <row r="42" spans="1:60" x14ac:dyDescent="0.2">
      <c r="D42" s="181"/>
    </row>
    <row r="43" spans="1:60" x14ac:dyDescent="0.2">
      <c r="D43" s="181"/>
    </row>
    <row r="44" spans="1:60" x14ac:dyDescent="0.2">
      <c r="D44" s="181"/>
    </row>
    <row r="45" spans="1:60" x14ac:dyDescent="0.2">
      <c r="D45" s="181"/>
    </row>
    <row r="46" spans="1:60" x14ac:dyDescent="0.2">
      <c r="D46" s="181"/>
    </row>
    <row r="47" spans="1:60" x14ac:dyDescent="0.2">
      <c r="D47" s="181"/>
    </row>
    <row r="48" spans="1:60" x14ac:dyDescent="0.2">
      <c r="D48" s="181"/>
    </row>
    <row r="49" spans="4:4" x14ac:dyDescent="0.2">
      <c r="D49" s="181"/>
    </row>
    <row r="50" spans="4:4" x14ac:dyDescent="0.2">
      <c r="D50" s="181"/>
    </row>
    <row r="51" spans="4:4" x14ac:dyDescent="0.2">
      <c r="D51" s="181"/>
    </row>
    <row r="52" spans="4:4" x14ac:dyDescent="0.2">
      <c r="D52" s="181"/>
    </row>
    <row r="53" spans="4:4" x14ac:dyDescent="0.2">
      <c r="D53" s="181"/>
    </row>
    <row r="54" spans="4:4" x14ac:dyDescent="0.2">
      <c r="D54" s="181"/>
    </row>
    <row r="55" spans="4:4" x14ac:dyDescent="0.2">
      <c r="D55" s="181"/>
    </row>
    <row r="56" spans="4:4" x14ac:dyDescent="0.2">
      <c r="D56" s="181"/>
    </row>
    <row r="57" spans="4:4" x14ac:dyDescent="0.2">
      <c r="D57" s="181"/>
    </row>
    <row r="58" spans="4:4" x14ac:dyDescent="0.2">
      <c r="D58" s="181"/>
    </row>
    <row r="59" spans="4:4" x14ac:dyDescent="0.2">
      <c r="D59" s="181"/>
    </row>
    <row r="60" spans="4:4" x14ac:dyDescent="0.2">
      <c r="D60" s="181"/>
    </row>
    <row r="61" spans="4:4" x14ac:dyDescent="0.2">
      <c r="D61" s="181"/>
    </row>
    <row r="62" spans="4:4" x14ac:dyDescent="0.2">
      <c r="D62" s="181"/>
    </row>
    <row r="63" spans="4:4" x14ac:dyDescent="0.2">
      <c r="D63" s="181"/>
    </row>
    <row r="64" spans="4:4" x14ac:dyDescent="0.2">
      <c r="D64" s="181"/>
    </row>
    <row r="65" spans="4:4" x14ac:dyDescent="0.2">
      <c r="D65" s="181"/>
    </row>
    <row r="66" spans="4:4" x14ac:dyDescent="0.2">
      <c r="D66" s="181"/>
    </row>
    <row r="67" spans="4:4" x14ac:dyDescent="0.2">
      <c r="D67" s="181"/>
    </row>
    <row r="68" spans="4:4" x14ac:dyDescent="0.2">
      <c r="D68" s="181"/>
    </row>
    <row r="69" spans="4:4" x14ac:dyDescent="0.2">
      <c r="D69" s="181"/>
    </row>
    <row r="70" spans="4:4" x14ac:dyDescent="0.2">
      <c r="D70" s="181"/>
    </row>
    <row r="71" spans="4:4" x14ac:dyDescent="0.2">
      <c r="D71" s="181"/>
    </row>
    <row r="72" spans="4:4" x14ac:dyDescent="0.2">
      <c r="D72" s="181"/>
    </row>
    <row r="73" spans="4:4" x14ac:dyDescent="0.2">
      <c r="D73" s="181"/>
    </row>
    <row r="74" spans="4:4" x14ac:dyDescent="0.2">
      <c r="D74" s="181"/>
    </row>
    <row r="75" spans="4:4" x14ac:dyDescent="0.2">
      <c r="D75" s="181"/>
    </row>
    <row r="76" spans="4:4" x14ac:dyDescent="0.2">
      <c r="D76" s="181"/>
    </row>
    <row r="77" spans="4:4" x14ac:dyDescent="0.2">
      <c r="D77" s="181"/>
    </row>
    <row r="78" spans="4:4" x14ac:dyDescent="0.2">
      <c r="D78" s="181"/>
    </row>
    <row r="79" spans="4:4" x14ac:dyDescent="0.2">
      <c r="D79" s="181"/>
    </row>
    <row r="80" spans="4:4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F0D243gIXBHJ3KDpJzzoDwdCAxZtDmKBImi34/K8rhoYfx/kPS04WcT3io2CsMrnf/qIR3sNdRdCQhLcSf6CcA==" saltValue="P0by7WWK84LgWvjNU5hjHQ==" spinCount="100000" sheet="1"/>
  <mergeCells count="5">
    <mergeCell ref="A1:G1"/>
    <mergeCell ref="C7:G7"/>
    <mergeCell ref="F8:G8"/>
    <mergeCell ref="F20:G20"/>
    <mergeCell ref="F30:G30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63</v>
      </c>
      <c r="C2" s="161" t="s">
        <v>64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5</v>
      </c>
      <c r="H6" s="35"/>
    </row>
    <row r="7" spans="1:15" ht="15.75" customHeight="1" x14ac:dyDescent="0.25">
      <c r="B7" s="93" t="str">
        <f>C2</f>
        <v>EZS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63</v>
      </c>
      <c r="B18" s="166" t="s">
        <v>64</v>
      </c>
      <c r="C18" s="165"/>
      <c r="D18" s="165"/>
      <c r="E18" s="165"/>
      <c r="F18" s="165"/>
      <c r="G18" s="167"/>
      <c r="H18" s="169">
        <f>'5 5 Pol'!G60</f>
        <v>0</v>
      </c>
      <c r="I18" s="32"/>
      <c r="J18" s="32"/>
      <c r="O18">
        <f>'5 5 Pol'!AN61</f>
        <v>0</v>
      </c>
      <c r="P18">
        <f>'5 5 Pol'!AO61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5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63</v>
      </c>
      <c r="E21" s="285" t="s">
        <v>64</v>
      </c>
      <c r="F21" s="285"/>
      <c r="G21" s="285"/>
      <c r="H21" s="285"/>
      <c r="I21" s="32"/>
      <c r="J21" s="32"/>
      <c r="BC21" s="284" t="str">
        <f>E21</f>
        <v>EZS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78</v>
      </c>
      <c r="B23" s="166" t="s">
        <v>79</v>
      </c>
      <c r="C23" s="165"/>
      <c r="D23" s="165"/>
      <c r="E23" s="165"/>
      <c r="F23" s="165"/>
      <c r="G23" s="167"/>
      <c r="H23" s="286">
        <f>'5 5 Pol'!F8</f>
        <v>0</v>
      </c>
      <c r="I23" s="32"/>
      <c r="J23" s="32"/>
    </row>
    <row r="24" spans="1:55" ht="12.75" customHeight="1" x14ac:dyDescent="0.2">
      <c r="A24" s="168" t="s">
        <v>83</v>
      </c>
      <c r="B24" s="166" t="s">
        <v>84</v>
      </c>
      <c r="C24" s="165"/>
      <c r="D24" s="165"/>
      <c r="E24" s="165"/>
      <c r="F24" s="165"/>
      <c r="G24" s="167"/>
      <c r="H24" s="286">
        <f>'5 5 Pol'!F22</f>
        <v>0</v>
      </c>
      <c r="I24" s="32"/>
      <c r="J24" s="32"/>
    </row>
    <row r="25" spans="1:55" ht="12.75" customHeight="1" x14ac:dyDescent="0.2">
      <c r="A25" s="168" t="s">
        <v>87</v>
      </c>
      <c r="B25" s="166" t="s">
        <v>79</v>
      </c>
      <c r="C25" s="165"/>
      <c r="D25" s="165"/>
      <c r="E25" s="165"/>
      <c r="F25" s="165"/>
      <c r="G25" s="167"/>
      <c r="H25" s="286">
        <f>'5 5 Pol'!F33</f>
        <v>0</v>
      </c>
      <c r="I25" s="32"/>
      <c r="J25" s="32"/>
    </row>
    <row r="26" spans="1:55" ht="12.75" customHeight="1" x14ac:dyDescent="0.2">
      <c r="A26" s="168" t="s">
        <v>89</v>
      </c>
      <c r="B26" s="166" t="s">
        <v>84</v>
      </c>
      <c r="C26" s="165"/>
      <c r="D26" s="165"/>
      <c r="E26" s="165"/>
      <c r="F26" s="165"/>
      <c r="G26" s="167"/>
      <c r="H26" s="286">
        <f>'5 5 Pol'!F42</f>
        <v>0</v>
      </c>
      <c r="I26" s="32"/>
      <c r="J26" s="32"/>
    </row>
    <row r="27" spans="1:55" ht="12.75" customHeight="1" thickBot="1" x14ac:dyDescent="0.25">
      <c r="A27" s="175"/>
      <c r="B27" s="176" t="s">
        <v>548</v>
      </c>
      <c r="C27" s="177"/>
      <c r="D27" s="178" t="str">
        <f>D21</f>
        <v>5</v>
      </c>
      <c r="E27" s="177"/>
      <c r="F27" s="177"/>
      <c r="G27" s="179"/>
      <c r="H27" s="287">
        <f>SUM(H23:H26)</f>
        <v>0</v>
      </c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K44RbHyWM3E241QNNsBTvB4Gh0gloMKT2ghH7WhvII844JC8jkKoWMH1PmDdiODidtYA76uOyDJi2Fyvq4nj2A==" saltValue="85jVP/WmXv4GlYvH3gnFNw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63</v>
      </c>
      <c r="C3" s="212" t="s">
        <v>64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63</v>
      </c>
      <c r="C4" s="213" t="s">
        <v>64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9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78</v>
      </c>
      <c r="C8" s="246" t="s">
        <v>79</v>
      </c>
      <c r="D8" s="288"/>
      <c r="E8" s="227"/>
      <c r="F8" s="232">
        <f>SUM(G9:G21)</f>
        <v>0</v>
      </c>
      <c r="G8" s="233"/>
      <c r="H8" s="234"/>
      <c r="I8" s="264"/>
      <c r="AE8" t="s">
        <v>139</v>
      </c>
    </row>
    <row r="9" spans="1:60" ht="22.5" outlineLevel="1" x14ac:dyDescent="0.2">
      <c r="A9" s="263">
        <v>1</v>
      </c>
      <c r="B9" s="220" t="s">
        <v>55</v>
      </c>
      <c r="C9" s="249" t="s">
        <v>690</v>
      </c>
      <c r="D9" s="289" t="s">
        <v>550</v>
      </c>
      <c r="E9" s="229">
        <v>1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63">
        <v>2</v>
      </c>
      <c r="B10" s="220" t="s">
        <v>691</v>
      </c>
      <c r="C10" s="249" t="s">
        <v>692</v>
      </c>
      <c r="D10" s="289" t="s">
        <v>550</v>
      </c>
      <c r="E10" s="229">
        <v>1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63">
        <v>3</v>
      </c>
      <c r="B11" s="220" t="s">
        <v>57</v>
      </c>
      <c r="C11" s="249" t="s">
        <v>693</v>
      </c>
      <c r="D11" s="289" t="s">
        <v>550</v>
      </c>
      <c r="E11" s="229">
        <v>1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63">
        <v>4</v>
      </c>
      <c r="B12" s="220" t="s">
        <v>59</v>
      </c>
      <c r="C12" s="249" t="s">
        <v>694</v>
      </c>
      <c r="D12" s="289" t="s">
        <v>550</v>
      </c>
      <c r="E12" s="229">
        <v>2</v>
      </c>
      <c r="F12" s="240"/>
      <c r="G12" s="238">
        <f>ROUND(E12*F12,2)</f>
        <v>0</v>
      </c>
      <c r="H12" s="237"/>
      <c r="I12" s="265" t="s">
        <v>303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304</v>
      </c>
      <c r="AF12" s="204"/>
      <c r="AG12" s="204"/>
      <c r="AH12" s="204"/>
      <c r="AI12" s="204"/>
      <c r="AJ12" s="204"/>
      <c r="AK12" s="204"/>
      <c r="AL12" s="204"/>
      <c r="AM12" s="204">
        <v>21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22.5" outlineLevel="1" x14ac:dyDescent="0.2">
      <c r="A13" s="263">
        <v>5</v>
      </c>
      <c r="B13" s="220" t="s">
        <v>61</v>
      </c>
      <c r="C13" s="249" t="s">
        <v>695</v>
      </c>
      <c r="D13" s="289" t="s">
        <v>550</v>
      </c>
      <c r="E13" s="229">
        <v>1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63">
        <v>6</v>
      </c>
      <c r="B14" s="220" t="s">
        <v>63</v>
      </c>
      <c r="C14" s="249" t="s">
        <v>696</v>
      </c>
      <c r="D14" s="289" t="s">
        <v>550</v>
      </c>
      <c r="E14" s="229">
        <v>1</v>
      </c>
      <c r="F14" s="240"/>
      <c r="G14" s="238">
        <f>ROUND(E14*F14,2)</f>
        <v>0</v>
      </c>
      <c r="H14" s="237"/>
      <c r="I14" s="265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22.5" outlineLevel="1" x14ac:dyDescent="0.2">
      <c r="A15" s="263">
        <v>7</v>
      </c>
      <c r="B15" s="220" t="s">
        <v>65</v>
      </c>
      <c r="C15" s="249" t="s">
        <v>697</v>
      </c>
      <c r="D15" s="289" t="s">
        <v>550</v>
      </c>
      <c r="E15" s="229">
        <v>3</v>
      </c>
      <c r="F15" s="240"/>
      <c r="G15" s="238">
        <f>ROUND(E15*F15,2)</f>
        <v>0</v>
      </c>
      <c r="H15" s="237"/>
      <c r="I15" s="265" t="s">
        <v>303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304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63">
        <v>8</v>
      </c>
      <c r="B16" s="220" t="s">
        <v>67</v>
      </c>
      <c r="C16" s="249" t="s">
        <v>698</v>
      </c>
      <c r="D16" s="289" t="s">
        <v>550</v>
      </c>
      <c r="E16" s="229">
        <v>4</v>
      </c>
      <c r="F16" s="240"/>
      <c r="G16" s="238">
        <f>ROUND(E16*F16,2)</f>
        <v>0</v>
      </c>
      <c r="H16" s="237"/>
      <c r="I16" s="265" t="s">
        <v>303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 t="s">
        <v>304</v>
      </c>
      <c r="AF16" s="204"/>
      <c r="AG16" s="204"/>
      <c r="AH16" s="204"/>
      <c r="AI16" s="204"/>
      <c r="AJ16" s="204"/>
      <c r="AK16" s="204"/>
      <c r="AL16" s="204"/>
      <c r="AM16" s="204">
        <v>21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63">
        <v>9</v>
      </c>
      <c r="B17" s="220" t="s">
        <v>69</v>
      </c>
      <c r="C17" s="249" t="s">
        <v>699</v>
      </c>
      <c r="D17" s="289" t="s">
        <v>550</v>
      </c>
      <c r="E17" s="229">
        <v>6</v>
      </c>
      <c r="F17" s="240"/>
      <c r="G17" s="238">
        <f>ROUND(E17*F17,2)</f>
        <v>0</v>
      </c>
      <c r="H17" s="237"/>
      <c r="I17" s="265" t="s">
        <v>303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 t="s">
        <v>304</v>
      </c>
      <c r="AF17" s="204"/>
      <c r="AG17" s="204"/>
      <c r="AH17" s="204"/>
      <c r="AI17" s="204"/>
      <c r="AJ17" s="204"/>
      <c r="AK17" s="204"/>
      <c r="AL17" s="204"/>
      <c r="AM17" s="204">
        <v>21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63">
        <v>10</v>
      </c>
      <c r="B18" s="220" t="s">
        <v>71</v>
      </c>
      <c r="C18" s="249" t="s">
        <v>700</v>
      </c>
      <c r="D18" s="289" t="s">
        <v>550</v>
      </c>
      <c r="E18" s="229">
        <v>13</v>
      </c>
      <c r="F18" s="240"/>
      <c r="G18" s="238">
        <f>ROUND(E18*F18,2)</f>
        <v>0</v>
      </c>
      <c r="H18" s="237"/>
      <c r="I18" s="265" t="s">
        <v>303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 t="s">
        <v>304</v>
      </c>
      <c r="AF18" s="204"/>
      <c r="AG18" s="204"/>
      <c r="AH18" s="204"/>
      <c r="AI18" s="204"/>
      <c r="AJ18" s="204"/>
      <c r="AK18" s="204"/>
      <c r="AL18" s="204"/>
      <c r="AM18" s="204">
        <v>21</v>
      </c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63">
        <v>11</v>
      </c>
      <c r="B19" s="220" t="s">
        <v>559</v>
      </c>
      <c r="C19" s="249" t="s">
        <v>701</v>
      </c>
      <c r="D19" s="289" t="s">
        <v>550</v>
      </c>
      <c r="E19" s="229">
        <v>9</v>
      </c>
      <c r="F19" s="240"/>
      <c r="G19" s="238">
        <f>ROUND(E19*F19,2)</f>
        <v>0</v>
      </c>
      <c r="H19" s="237"/>
      <c r="I19" s="265" t="s">
        <v>303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304</v>
      </c>
      <c r="AF19" s="204"/>
      <c r="AG19" s="204"/>
      <c r="AH19" s="204"/>
      <c r="AI19" s="204"/>
      <c r="AJ19" s="204"/>
      <c r="AK19" s="204"/>
      <c r="AL19" s="204"/>
      <c r="AM19" s="204">
        <v>21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63">
        <v>12</v>
      </c>
      <c r="B20" s="220" t="s">
        <v>561</v>
      </c>
      <c r="C20" s="249" t="s">
        <v>702</v>
      </c>
      <c r="D20" s="289" t="s">
        <v>550</v>
      </c>
      <c r="E20" s="229">
        <v>1</v>
      </c>
      <c r="F20" s="240"/>
      <c r="G20" s="238">
        <f>ROUND(E20*F20,2)</f>
        <v>0</v>
      </c>
      <c r="H20" s="237"/>
      <c r="I20" s="265" t="s">
        <v>303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 t="s">
        <v>304</v>
      </c>
      <c r="AF20" s="204"/>
      <c r="AG20" s="204"/>
      <c r="AH20" s="204"/>
      <c r="AI20" s="204"/>
      <c r="AJ20" s="204"/>
      <c r="AK20" s="204"/>
      <c r="AL20" s="204"/>
      <c r="AM20" s="204">
        <v>21</v>
      </c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63">
        <v>13</v>
      </c>
      <c r="B21" s="220" t="s">
        <v>565</v>
      </c>
      <c r="C21" s="249" t="s">
        <v>703</v>
      </c>
      <c r="D21" s="289" t="s">
        <v>613</v>
      </c>
      <c r="E21" s="229">
        <v>1</v>
      </c>
      <c r="F21" s="240"/>
      <c r="G21" s="238">
        <f>ROUND(E21*F21,2)</f>
        <v>0</v>
      </c>
      <c r="H21" s="237"/>
      <c r="I21" s="265" t="s">
        <v>303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 t="s">
        <v>304</v>
      </c>
      <c r="AF21" s="204"/>
      <c r="AG21" s="204"/>
      <c r="AH21" s="204"/>
      <c r="AI21" s="204"/>
      <c r="AJ21" s="204"/>
      <c r="AK21" s="204"/>
      <c r="AL21" s="204"/>
      <c r="AM21" s="204">
        <v>21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x14ac:dyDescent="0.2">
      <c r="A22" s="258" t="s">
        <v>138</v>
      </c>
      <c r="B22" s="219" t="s">
        <v>83</v>
      </c>
      <c r="C22" s="246" t="s">
        <v>84</v>
      </c>
      <c r="D22" s="288"/>
      <c r="E22" s="227"/>
      <c r="F22" s="241">
        <f>SUM(G23:G32)</f>
        <v>0</v>
      </c>
      <c r="G22" s="242"/>
      <c r="H22" s="234"/>
      <c r="I22" s="264"/>
      <c r="AE22" t="s">
        <v>139</v>
      </c>
    </row>
    <row r="23" spans="1:60" outlineLevel="1" x14ac:dyDescent="0.2">
      <c r="A23" s="263">
        <v>14</v>
      </c>
      <c r="B23" s="220" t="s">
        <v>57</v>
      </c>
      <c r="C23" s="249" t="s">
        <v>693</v>
      </c>
      <c r="D23" s="289" t="s">
        <v>550</v>
      </c>
      <c r="E23" s="229">
        <v>2</v>
      </c>
      <c r="F23" s="240"/>
      <c r="G23" s="238">
        <f>ROUND(E23*F23,2)</f>
        <v>0</v>
      </c>
      <c r="H23" s="237"/>
      <c r="I23" s="265" t="s">
        <v>303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304</v>
      </c>
      <c r="AF23" s="204"/>
      <c r="AG23" s="204"/>
      <c r="AH23" s="204"/>
      <c r="AI23" s="204"/>
      <c r="AJ23" s="204"/>
      <c r="AK23" s="204"/>
      <c r="AL23" s="204"/>
      <c r="AM23" s="204">
        <v>21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22.5" outlineLevel="1" x14ac:dyDescent="0.2">
      <c r="A24" s="263">
        <v>15</v>
      </c>
      <c r="B24" s="220" t="s">
        <v>61</v>
      </c>
      <c r="C24" s="249" t="s">
        <v>695</v>
      </c>
      <c r="D24" s="289" t="s">
        <v>550</v>
      </c>
      <c r="E24" s="229">
        <v>1</v>
      </c>
      <c r="F24" s="240"/>
      <c r="G24" s="238">
        <f>ROUND(E24*F24,2)</f>
        <v>0</v>
      </c>
      <c r="H24" s="237"/>
      <c r="I24" s="265" t="s">
        <v>303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 t="s">
        <v>304</v>
      </c>
      <c r="AF24" s="204"/>
      <c r="AG24" s="204"/>
      <c r="AH24" s="204"/>
      <c r="AI24" s="204"/>
      <c r="AJ24" s="204"/>
      <c r="AK24" s="204"/>
      <c r="AL24" s="204"/>
      <c r="AM24" s="204">
        <v>21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63">
        <v>16</v>
      </c>
      <c r="B25" s="220" t="s">
        <v>63</v>
      </c>
      <c r="C25" s="249" t="s">
        <v>696</v>
      </c>
      <c r="D25" s="289" t="s">
        <v>550</v>
      </c>
      <c r="E25" s="229">
        <v>1</v>
      </c>
      <c r="F25" s="240"/>
      <c r="G25" s="238">
        <f>ROUND(E25*F25,2)</f>
        <v>0</v>
      </c>
      <c r="H25" s="237"/>
      <c r="I25" s="265" t="s">
        <v>303</v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 t="s">
        <v>304</v>
      </c>
      <c r="AF25" s="204"/>
      <c r="AG25" s="204"/>
      <c r="AH25" s="204"/>
      <c r="AI25" s="204"/>
      <c r="AJ25" s="204"/>
      <c r="AK25" s="204"/>
      <c r="AL25" s="204"/>
      <c r="AM25" s="204">
        <v>21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22.5" outlineLevel="1" x14ac:dyDescent="0.2">
      <c r="A26" s="263">
        <v>17</v>
      </c>
      <c r="B26" s="220" t="s">
        <v>65</v>
      </c>
      <c r="C26" s="249" t="s">
        <v>697</v>
      </c>
      <c r="D26" s="289" t="s">
        <v>550</v>
      </c>
      <c r="E26" s="229">
        <v>11</v>
      </c>
      <c r="F26" s="240"/>
      <c r="G26" s="238">
        <f>ROUND(E26*F26,2)</f>
        <v>0</v>
      </c>
      <c r="H26" s="237"/>
      <c r="I26" s="265" t="s">
        <v>303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 t="s">
        <v>304</v>
      </c>
      <c r="AF26" s="204"/>
      <c r="AG26" s="204"/>
      <c r="AH26" s="204"/>
      <c r="AI26" s="204"/>
      <c r="AJ26" s="204"/>
      <c r="AK26" s="204"/>
      <c r="AL26" s="204"/>
      <c r="AM26" s="204">
        <v>21</v>
      </c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63">
        <v>18</v>
      </c>
      <c r="B27" s="220" t="s">
        <v>67</v>
      </c>
      <c r="C27" s="249" t="s">
        <v>698</v>
      </c>
      <c r="D27" s="289" t="s">
        <v>550</v>
      </c>
      <c r="E27" s="229">
        <v>26</v>
      </c>
      <c r="F27" s="240"/>
      <c r="G27" s="238">
        <f>ROUND(E27*F27,2)</f>
        <v>0</v>
      </c>
      <c r="H27" s="237"/>
      <c r="I27" s="265" t="s">
        <v>303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304</v>
      </c>
      <c r="AF27" s="204"/>
      <c r="AG27" s="204"/>
      <c r="AH27" s="204"/>
      <c r="AI27" s="204"/>
      <c r="AJ27" s="204"/>
      <c r="AK27" s="204"/>
      <c r="AL27" s="204"/>
      <c r="AM27" s="204">
        <v>21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63">
        <v>19</v>
      </c>
      <c r="B28" s="220" t="s">
        <v>69</v>
      </c>
      <c r="C28" s="249" t="s">
        <v>699</v>
      </c>
      <c r="D28" s="289" t="s">
        <v>550</v>
      </c>
      <c r="E28" s="229">
        <v>7</v>
      </c>
      <c r="F28" s="240"/>
      <c r="G28" s="238">
        <f>ROUND(E28*F28,2)</f>
        <v>0</v>
      </c>
      <c r="H28" s="237"/>
      <c r="I28" s="265" t="s">
        <v>303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 t="s">
        <v>304</v>
      </c>
      <c r="AF28" s="204"/>
      <c r="AG28" s="204"/>
      <c r="AH28" s="204"/>
      <c r="AI28" s="204"/>
      <c r="AJ28" s="204"/>
      <c r="AK28" s="204"/>
      <c r="AL28" s="204"/>
      <c r="AM28" s="204">
        <v>21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63">
        <v>20</v>
      </c>
      <c r="B29" s="220" t="s">
        <v>71</v>
      </c>
      <c r="C29" s="249" t="s">
        <v>700</v>
      </c>
      <c r="D29" s="289" t="s">
        <v>550</v>
      </c>
      <c r="E29" s="229">
        <v>52</v>
      </c>
      <c r="F29" s="240"/>
      <c r="G29" s="238">
        <f>ROUND(E29*F29,2)</f>
        <v>0</v>
      </c>
      <c r="H29" s="237"/>
      <c r="I29" s="265" t="s">
        <v>303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 t="s">
        <v>304</v>
      </c>
      <c r="AF29" s="204"/>
      <c r="AG29" s="204"/>
      <c r="AH29" s="204"/>
      <c r="AI29" s="204"/>
      <c r="AJ29" s="204"/>
      <c r="AK29" s="204"/>
      <c r="AL29" s="204"/>
      <c r="AM29" s="204">
        <v>21</v>
      </c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63">
        <v>21</v>
      </c>
      <c r="B30" s="220" t="s">
        <v>559</v>
      </c>
      <c r="C30" s="249" t="s">
        <v>701</v>
      </c>
      <c r="D30" s="289" t="s">
        <v>550</v>
      </c>
      <c r="E30" s="229">
        <v>38</v>
      </c>
      <c r="F30" s="240"/>
      <c r="G30" s="238">
        <f>ROUND(E30*F30,2)</f>
        <v>0</v>
      </c>
      <c r="H30" s="237"/>
      <c r="I30" s="265" t="s">
        <v>303</v>
      </c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 t="s">
        <v>304</v>
      </c>
      <c r="AF30" s="204"/>
      <c r="AG30" s="204"/>
      <c r="AH30" s="204"/>
      <c r="AI30" s="204"/>
      <c r="AJ30" s="204"/>
      <c r="AK30" s="204"/>
      <c r="AL30" s="204"/>
      <c r="AM30" s="204">
        <v>21</v>
      </c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63">
        <v>22</v>
      </c>
      <c r="B31" s="220" t="s">
        <v>563</v>
      </c>
      <c r="C31" s="249" t="s">
        <v>704</v>
      </c>
      <c r="D31" s="289" t="s">
        <v>613</v>
      </c>
      <c r="E31" s="229">
        <v>1</v>
      </c>
      <c r="F31" s="240"/>
      <c r="G31" s="238">
        <f>ROUND(E31*F31,2)</f>
        <v>0</v>
      </c>
      <c r="H31" s="237"/>
      <c r="I31" s="265" t="s">
        <v>303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304</v>
      </c>
      <c r="AF31" s="204"/>
      <c r="AG31" s="204"/>
      <c r="AH31" s="204"/>
      <c r="AI31" s="204"/>
      <c r="AJ31" s="204"/>
      <c r="AK31" s="204"/>
      <c r="AL31" s="204"/>
      <c r="AM31" s="204">
        <v>21</v>
      </c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63">
        <v>23</v>
      </c>
      <c r="B32" s="220" t="s">
        <v>567</v>
      </c>
      <c r="C32" s="249" t="s">
        <v>705</v>
      </c>
      <c r="D32" s="289" t="s">
        <v>613</v>
      </c>
      <c r="E32" s="229">
        <v>1</v>
      </c>
      <c r="F32" s="240"/>
      <c r="G32" s="238">
        <f>ROUND(E32*F32,2)</f>
        <v>0</v>
      </c>
      <c r="H32" s="237"/>
      <c r="I32" s="265" t="s">
        <v>303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 t="s">
        <v>304</v>
      </c>
      <c r="AF32" s="204"/>
      <c r="AG32" s="204"/>
      <c r="AH32" s="204"/>
      <c r="AI32" s="204"/>
      <c r="AJ32" s="204"/>
      <c r="AK32" s="204"/>
      <c r="AL32" s="204"/>
      <c r="AM32" s="204">
        <v>21</v>
      </c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x14ac:dyDescent="0.2">
      <c r="A33" s="258" t="s">
        <v>138</v>
      </c>
      <c r="B33" s="219" t="s">
        <v>87</v>
      </c>
      <c r="C33" s="246" t="s">
        <v>79</v>
      </c>
      <c r="D33" s="288"/>
      <c r="E33" s="227"/>
      <c r="F33" s="241">
        <f>SUM(G34:G41)</f>
        <v>0</v>
      </c>
      <c r="G33" s="242"/>
      <c r="H33" s="234"/>
      <c r="I33" s="264"/>
      <c r="AE33" t="s">
        <v>139</v>
      </c>
    </row>
    <row r="34" spans="1:60" outlineLevel="1" x14ac:dyDescent="0.2">
      <c r="A34" s="263">
        <v>24</v>
      </c>
      <c r="B34" s="220" t="s">
        <v>55</v>
      </c>
      <c r="C34" s="249" t="s">
        <v>706</v>
      </c>
      <c r="D34" s="289" t="s">
        <v>191</v>
      </c>
      <c r="E34" s="229">
        <v>550</v>
      </c>
      <c r="F34" s="240"/>
      <c r="G34" s="238">
        <f>ROUND(E34*F34,2)</f>
        <v>0</v>
      </c>
      <c r="H34" s="237"/>
      <c r="I34" s="265" t="s">
        <v>303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 t="s">
        <v>304</v>
      </c>
      <c r="AF34" s="204"/>
      <c r="AG34" s="204"/>
      <c r="AH34" s="204"/>
      <c r="AI34" s="204"/>
      <c r="AJ34" s="204"/>
      <c r="AK34" s="204"/>
      <c r="AL34" s="204"/>
      <c r="AM34" s="204">
        <v>21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63">
        <v>25</v>
      </c>
      <c r="B35" s="220" t="s">
        <v>57</v>
      </c>
      <c r="C35" s="249" t="s">
        <v>707</v>
      </c>
      <c r="D35" s="289" t="s">
        <v>191</v>
      </c>
      <c r="E35" s="229">
        <v>150</v>
      </c>
      <c r="F35" s="240"/>
      <c r="G35" s="238">
        <f>ROUND(E35*F35,2)</f>
        <v>0</v>
      </c>
      <c r="H35" s="237"/>
      <c r="I35" s="265" t="s">
        <v>303</v>
      </c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 t="s">
        <v>304</v>
      </c>
      <c r="AF35" s="204"/>
      <c r="AG35" s="204"/>
      <c r="AH35" s="204"/>
      <c r="AI35" s="204"/>
      <c r="AJ35" s="204"/>
      <c r="AK35" s="204"/>
      <c r="AL35" s="204"/>
      <c r="AM35" s="204">
        <v>21</v>
      </c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63">
        <v>26</v>
      </c>
      <c r="B36" s="220" t="s">
        <v>59</v>
      </c>
      <c r="C36" s="249" t="s">
        <v>708</v>
      </c>
      <c r="D36" s="289" t="s">
        <v>191</v>
      </c>
      <c r="E36" s="229">
        <v>150</v>
      </c>
      <c r="F36" s="240"/>
      <c r="G36" s="238">
        <f>ROUND(E36*F36,2)</f>
        <v>0</v>
      </c>
      <c r="H36" s="237"/>
      <c r="I36" s="265" t="s">
        <v>303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 t="s">
        <v>304</v>
      </c>
      <c r="AF36" s="204"/>
      <c r="AG36" s="204"/>
      <c r="AH36" s="204"/>
      <c r="AI36" s="204"/>
      <c r="AJ36" s="204"/>
      <c r="AK36" s="204"/>
      <c r="AL36" s="204"/>
      <c r="AM36" s="204">
        <v>21</v>
      </c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63">
        <v>27</v>
      </c>
      <c r="B37" s="220" t="s">
        <v>61</v>
      </c>
      <c r="C37" s="249" t="s">
        <v>709</v>
      </c>
      <c r="D37" s="289" t="s">
        <v>191</v>
      </c>
      <c r="E37" s="229">
        <v>50</v>
      </c>
      <c r="F37" s="240"/>
      <c r="G37" s="238">
        <f>ROUND(E37*F37,2)</f>
        <v>0</v>
      </c>
      <c r="H37" s="237"/>
      <c r="I37" s="265" t="s">
        <v>303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 t="s">
        <v>304</v>
      </c>
      <c r="AF37" s="204"/>
      <c r="AG37" s="204"/>
      <c r="AH37" s="204"/>
      <c r="AI37" s="204"/>
      <c r="AJ37" s="204"/>
      <c r="AK37" s="204"/>
      <c r="AL37" s="204"/>
      <c r="AM37" s="204">
        <v>21</v>
      </c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63">
        <v>28</v>
      </c>
      <c r="B38" s="220" t="s">
        <v>63</v>
      </c>
      <c r="C38" s="249" t="s">
        <v>646</v>
      </c>
      <c r="D38" s="289" t="s">
        <v>191</v>
      </c>
      <c r="E38" s="229">
        <v>150</v>
      </c>
      <c r="F38" s="240"/>
      <c r="G38" s="238">
        <f>ROUND(E38*F38,2)</f>
        <v>0</v>
      </c>
      <c r="H38" s="237"/>
      <c r="I38" s="265" t="s">
        <v>303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 t="s">
        <v>304</v>
      </c>
      <c r="AF38" s="204"/>
      <c r="AG38" s="204"/>
      <c r="AH38" s="204"/>
      <c r="AI38" s="204"/>
      <c r="AJ38" s="204"/>
      <c r="AK38" s="204"/>
      <c r="AL38" s="204"/>
      <c r="AM38" s="204">
        <v>21</v>
      </c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63">
        <v>29</v>
      </c>
      <c r="B39" s="220" t="s">
        <v>65</v>
      </c>
      <c r="C39" s="249" t="s">
        <v>652</v>
      </c>
      <c r="D39" s="289" t="s">
        <v>191</v>
      </c>
      <c r="E39" s="229">
        <v>8</v>
      </c>
      <c r="F39" s="240"/>
      <c r="G39" s="238">
        <f>ROUND(E39*F39,2)</f>
        <v>0</v>
      </c>
      <c r="H39" s="237"/>
      <c r="I39" s="265" t="s">
        <v>303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 t="s">
        <v>304</v>
      </c>
      <c r="AF39" s="204"/>
      <c r="AG39" s="204"/>
      <c r="AH39" s="204"/>
      <c r="AI39" s="204"/>
      <c r="AJ39" s="204"/>
      <c r="AK39" s="204"/>
      <c r="AL39" s="204"/>
      <c r="AM39" s="204">
        <v>21</v>
      </c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63">
        <v>30</v>
      </c>
      <c r="B40" s="220" t="s">
        <v>67</v>
      </c>
      <c r="C40" s="249" t="s">
        <v>649</v>
      </c>
      <c r="D40" s="289" t="s">
        <v>191</v>
      </c>
      <c r="E40" s="229">
        <v>10</v>
      </c>
      <c r="F40" s="240"/>
      <c r="G40" s="238">
        <f>ROUND(E40*F40,2)</f>
        <v>0</v>
      </c>
      <c r="H40" s="237"/>
      <c r="I40" s="265" t="s">
        <v>303</v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 t="s">
        <v>304</v>
      </c>
      <c r="AF40" s="204"/>
      <c r="AG40" s="204"/>
      <c r="AH40" s="204"/>
      <c r="AI40" s="204"/>
      <c r="AJ40" s="204"/>
      <c r="AK40" s="204"/>
      <c r="AL40" s="204"/>
      <c r="AM40" s="204">
        <v>21</v>
      </c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63">
        <v>31</v>
      </c>
      <c r="B41" s="220" t="s">
        <v>69</v>
      </c>
      <c r="C41" s="249" t="s">
        <v>650</v>
      </c>
      <c r="D41" s="289" t="s">
        <v>191</v>
      </c>
      <c r="E41" s="229">
        <v>10</v>
      </c>
      <c r="F41" s="240"/>
      <c r="G41" s="238">
        <f>ROUND(E41*F41,2)</f>
        <v>0</v>
      </c>
      <c r="H41" s="237"/>
      <c r="I41" s="265" t="s">
        <v>303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 t="s">
        <v>304</v>
      </c>
      <c r="AF41" s="204"/>
      <c r="AG41" s="204"/>
      <c r="AH41" s="204"/>
      <c r="AI41" s="204"/>
      <c r="AJ41" s="204"/>
      <c r="AK41" s="204"/>
      <c r="AL41" s="204"/>
      <c r="AM41" s="204">
        <v>21</v>
      </c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x14ac:dyDescent="0.2">
      <c r="A42" s="258" t="s">
        <v>138</v>
      </c>
      <c r="B42" s="219" t="s">
        <v>89</v>
      </c>
      <c r="C42" s="246" t="s">
        <v>84</v>
      </c>
      <c r="D42" s="288"/>
      <c r="E42" s="227"/>
      <c r="F42" s="241">
        <f>SUM(G43:G58)</f>
        <v>0</v>
      </c>
      <c r="G42" s="242"/>
      <c r="H42" s="234"/>
      <c r="I42" s="264"/>
      <c r="AE42" t="s">
        <v>139</v>
      </c>
    </row>
    <row r="43" spans="1:60" outlineLevel="1" x14ac:dyDescent="0.2">
      <c r="A43" s="263">
        <v>32</v>
      </c>
      <c r="B43" s="220" t="s">
        <v>55</v>
      </c>
      <c r="C43" s="249" t="s">
        <v>706</v>
      </c>
      <c r="D43" s="289" t="s">
        <v>191</v>
      </c>
      <c r="E43" s="229">
        <v>1950</v>
      </c>
      <c r="F43" s="240"/>
      <c r="G43" s="238">
        <f>ROUND(E43*F43,2)</f>
        <v>0</v>
      </c>
      <c r="H43" s="237"/>
      <c r="I43" s="265" t="s">
        <v>303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 t="s">
        <v>304</v>
      </c>
      <c r="AF43" s="204"/>
      <c r="AG43" s="204"/>
      <c r="AH43" s="204"/>
      <c r="AI43" s="204"/>
      <c r="AJ43" s="204"/>
      <c r="AK43" s="204"/>
      <c r="AL43" s="204"/>
      <c r="AM43" s="204">
        <v>21</v>
      </c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63">
        <v>33</v>
      </c>
      <c r="B44" s="220" t="s">
        <v>57</v>
      </c>
      <c r="C44" s="249" t="s">
        <v>707</v>
      </c>
      <c r="D44" s="289" t="s">
        <v>191</v>
      </c>
      <c r="E44" s="229">
        <v>450</v>
      </c>
      <c r="F44" s="240"/>
      <c r="G44" s="238">
        <f>ROUND(E44*F44,2)</f>
        <v>0</v>
      </c>
      <c r="H44" s="237"/>
      <c r="I44" s="265" t="s">
        <v>303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 t="s">
        <v>304</v>
      </c>
      <c r="AF44" s="204"/>
      <c r="AG44" s="204"/>
      <c r="AH44" s="204"/>
      <c r="AI44" s="204"/>
      <c r="AJ44" s="204"/>
      <c r="AK44" s="204"/>
      <c r="AL44" s="204"/>
      <c r="AM44" s="204">
        <v>21</v>
      </c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63">
        <v>34</v>
      </c>
      <c r="B45" s="220" t="s">
        <v>59</v>
      </c>
      <c r="C45" s="249" t="s">
        <v>708</v>
      </c>
      <c r="D45" s="289" t="s">
        <v>191</v>
      </c>
      <c r="E45" s="229">
        <v>450</v>
      </c>
      <c r="F45" s="240"/>
      <c r="G45" s="238">
        <f>ROUND(E45*F45,2)</f>
        <v>0</v>
      </c>
      <c r="H45" s="237"/>
      <c r="I45" s="265" t="s">
        <v>303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 t="s">
        <v>304</v>
      </c>
      <c r="AF45" s="204"/>
      <c r="AG45" s="204"/>
      <c r="AH45" s="204"/>
      <c r="AI45" s="204"/>
      <c r="AJ45" s="204"/>
      <c r="AK45" s="204"/>
      <c r="AL45" s="204"/>
      <c r="AM45" s="204">
        <v>21</v>
      </c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63">
        <v>35</v>
      </c>
      <c r="B46" s="220" t="s">
        <v>61</v>
      </c>
      <c r="C46" s="249" t="s">
        <v>709</v>
      </c>
      <c r="D46" s="289" t="s">
        <v>191</v>
      </c>
      <c r="E46" s="229">
        <v>1200</v>
      </c>
      <c r="F46" s="240"/>
      <c r="G46" s="238">
        <f>ROUND(E46*F46,2)</f>
        <v>0</v>
      </c>
      <c r="H46" s="237"/>
      <c r="I46" s="265" t="s">
        <v>303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 t="s">
        <v>304</v>
      </c>
      <c r="AF46" s="204"/>
      <c r="AG46" s="204"/>
      <c r="AH46" s="204"/>
      <c r="AI46" s="204"/>
      <c r="AJ46" s="204"/>
      <c r="AK46" s="204"/>
      <c r="AL46" s="204"/>
      <c r="AM46" s="204">
        <v>21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63">
        <v>36</v>
      </c>
      <c r="B47" s="220" t="s">
        <v>63</v>
      </c>
      <c r="C47" s="249" t="s">
        <v>646</v>
      </c>
      <c r="D47" s="289" t="s">
        <v>191</v>
      </c>
      <c r="E47" s="229">
        <v>60</v>
      </c>
      <c r="F47" s="240"/>
      <c r="G47" s="238">
        <f>ROUND(E47*F47,2)</f>
        <v>0</v>
      </c>
      <c r="H47" s="237"/>
      <c r="I47" s="265" t="s">
        <v>303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 t="s">
        <v>304</v>
      </c>
      <c r="AF47" s="204"/>
      <c r="AG47" s="204"/>
      <c r="AH47" s="204"/>
      <c r="AI47" s="204"/>
      <c r="AJ47" s="204"/>
      <c r="AK47" s="204"/>
      <c r="AL47" s="204"/>
      <c r="AM47" s="204">
        <v>21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63">
        <v>37</v>
      </c>
      <c r="B48" s="220" t="s">
        <v>65</v>
      </c>
      <c r="C48" s="249" t="s">
        <v>652</v>
      </c>
      <c r="D48" s="289" t="s">
        <v>191</v>
      </c>
      <c r="E48" s="229">
        <v>28</v>
      </c>
      <c r="F48" s="240"/>
      <c r="G48" s="238">
        <f>ROUND(E48*F48,2)</f>
        <v>0</v>
      </c>
      <c r="H48" s="237"/>
      <c r="I48" s="265" t="s">
        <v>303</v>
      </c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 t="s">
        <v>304</v>
      </c>
      <c r="AF48" s="204"/>
      <c r="AG48" s="204"/>
      <c r="AH48" s="204"/>
      <c r="AI48" s="204"/>
      <c r="AJ48" s="204"/>
      <c r="AK48" s="204"/>
      <c r="AL48" s="204"/>
      <c r="AM48" s="204">
        <v>21</v>
      </c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63">
        <v>38</v>
      </c>
      <c r="B49" s="220" t="s">
        <v>67</v>
      </c>
      <c r="C49" s="249" t="s">
        <v>649</v>
      </c>
      <c r="D49" s="289" t="s">
        <v>191</v>
      </c>
      <c r="E49" s="229">
        <v>265</v>
      </c>
      <c r="F49" s="240"/>
      <c r="G49" s="238">
        <f>ROUND(E49*F49,2)</f>
        <v>0</v>
      </c>
      <c r="H49" s="237"/>
      <c r="I49" s="265" t="s">
        <v>303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 t="s">
        <v>304</v>
      </c>
      <c r="AF49" s="204"/>
      <c r="AG49" s="204"/>
      <c r="AH49" s="204"/>
      <c r="AI49" s="204"/>
      <c r="AJ49" s="204"/>
      <c r="AK49" s="204"/>
      <c r="AL49" s="204"/>
      <c r="AM49" s="204">
        <v>21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63">
        <v>39</v>
      </c>
      <c r="B50" s="220" t="s">
        <v>69</v>
      </c>
      <c r="C50" s="249" t="s">
        <v>650</v>
      </c>
      <c r="D50" s="289" t="s">
        <v>191</v>
      </c>
      <c r="E50" s="229">
        <v>265</v>
      </c>
      <c r="F50" s="240"/>
      <c r="G50" s="238">
        <f>ROUND(E50*F50,2)</f>
        <v>0</v>
      </c>
      <c r="H50" s="237"/>
      <c r="I50" s="265" t="s">
        <v>303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 t="s">
        <v>304</v>
      </c>
      <c r="AF50" s="204"/>
      <c r="AG50" s="204"/>
      <c r="AH50" s="204"/>
      <c r="AI50" s="204"/>
      <c r="AJ50" s="204"/>
      <c r="AK50" s="204"/>
      <c r="AL50" s="204"/>
      <c r="AM50" s="204">
        <v>21</v>
      </c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63">
        <v>40</v>
      </c>
      <c r="B51" s="220" t="s">
        <v>559</v>
      </c>
      <c r="C51" s="249" t="s">
        <v>654</v>
      </c>
      <c r="D51" s="289" t="s">
        <v>655</v>
      </c>
      <c r="E51" s="229">
        <v>24</v>
      </c>
      <c r="F51" s="240"/>
      <c r="G51" s="238">
        <f>ROUND(E51*F51,2)</f>
        <v>0</v>
      </c>
      <c r="H51" s="237"/>
      <c r="I51" s="265" t="s">
        <v>303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 t="s">
        <v>304</v>
      </c>
      <c r="AF51" s="204"/>
      <c r="AG51" s="204"/>
      <c r="AH51" s="204"/>
      <c r="AI51" s="204"/>
      <c r="AJ51" s="204"/>
      <c r="AK51" s="204"/>
      <c r="AL51" s="204"/>
      <c r="AM51" s="204">
        <v>21</v>
      </c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63">
        <v>41</v>
      </c>
      <c r="B52" s="220" t="s">
        <v>561</v>
      </c>
      <c r="C52" s="249" t="s">
        <v>710</v>
      </c>
      <c r="D52" s="289" t="s">
        <v>613</v>
      </c>
      <c r="E52" s="229">
        <v>1</v>
      </c>
      <c r="F52" s="240"/>
      <c r="G52" s="238">
        <f>ROUND(E52*F52,2)</f>
        <v>0</v>
      </c>
      <c r="H52" s="237"/>
      <c r="I52" s="265" t="s">
        <v>303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 t="s">
        <v>304</v>
      </c>
      <c r="AF52" s="204"/>
      <c r="AG52" s="204"/>
      <c r="AH52" s="204"/>
      <c r="AI52" s="204"/>
      <c r="AJ52" s="204"/>
      <c r="AK52" s="204"/>
      <c r="AL52" s="204"/>
      <c r="AM52" s="204">
        <v>21</v>
      </c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63">
        <v>42</v>
      </c>
      <c r="B53" s="220" t="s">
        <v>65</v>
      </c>
      <c r="C53" s="249" t="s">
        <v>664</v>
      </c>
      <c r="D53" s="289" t="s">
        <v>613</v>
      </c>
      <c r="E53" s="229">
        <v>1</v>
      </c>
      <c r="F53" s="240"/>
      <c r="G53" s="238">
        <f>ROUND(E53*F53,2)</f>
        <v>0</v>
      </c>
      <c r="H53" s="237"/>
      <c r="I53" s="265" t="s">
        <v>303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 t="s">
        <v>304</v>
      </c>
      <c r="AF53" s="204"/>
      <c r="AG53" s="204"/>
      <c r="AH53" s="204"/>
      <c r="AI53" s="204"/>
      <c r="AJ53" s="204"/>
      <c r="AK53" s="204"/>
      <c r="AL53" s="204"/>
      <c r="AM53" s="204">
        <v>21</v>
      </c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63">
        <v>43</v>
      </c>
      <c r="B54" s="220" t="s">
        <v>67</v>
      </c>
      <c r="C54" s="249" t="s">
        <v>665</v>
      </c>
      <c r="D54" s="289" t="s">
        <v>613</v>
      </c>
      <c r="E54" s="229">
        <v>1</v>
      </c>
      <c r="F54" s="240"/>
      <c r="G54" s="238">
        <f>ROUND(E54*F54,2)</f>
        <v>0</v>
      </c>
      <c r="H54" s="237"/>
      <c r="I54" s="265" t="s">
        <v>303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 t="s">
        <v>304</v>
      </c>
      <c r="AF54" s="204"/>
      <c r="AG54" s="204"/>
      <c r="AH54" s="204"/>
      <c r="AI54" s="204"/>
      <c r="AJ54" s="204"/>
      <c r="AK54" s="204"/>
      <c r="AL54" s="204"/>
      <c r="AM54" s="204">
        <v>21</v>
      </c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63">
        <v>44</v>
      </c>
      <c r="B55" s="220" t="s">
        <v>69</v>
      </c>
      <c r="C55" s="249" t="s">
        <v>711</v>
      </c>
      <c r="D55" s="289" t="s">
        <v>613</v>
      </c>
      <c r="E55" s="229">
        <v>1</v>
      </c>
      <c r="F55" s="240"/>
      <c r="G55" s="238">
        <f>ROUND(E55*F55,2)</f>
        <v>0</v>
      </c>
      <c r="H55" s="237"/>
      <c r="I55" s="265" t="s">
        <v>303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 t="s">
        <v>304</v>
      </c>
      <c r="AF55" s="204"/>
      <c r="AG55" s="204"/>
      <c r="AH55" s="204"/>
      <c r="AI55" s="204"/>
      <c r="AJ55" s="204"/>
      <c r="AK55" s="204"/>
      <c r="AL55" s="204"/>
      <c r="AM55" s="204">
        <v>21</v>
      </c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63">
        <v>45</v>
      </c>
      <c r="B56" s="220" t="s">
        <v>71</v>
      </c>
      <c r="C56" s="249" t="s">
        <v>712</v>
      </c>
      <c r="D56" s="289" t="s">
        <v>613</v>
      </c>
      <c r="E56" s="229">
        <v>1</v>
      </c>
      <c r="F56" s="240"/>
      <c r="G56" s="238">
        <f>ROUND(E56*F56,2)</f>
        <v>0</v>
      </c>
      <c r="H56" s="237"/>
      <c r="I56" s="265" t="s">
        <v>303</v>
      </c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 t="s">
        <v>304</v>
      </c>
      <c r="AF56" s="204"/>
      <c r="AG56" s="204"/>
      <c r="AH56" s="204"/>
      <c r="AI56" s="204"/>
      <c r="AJ56" s="204"/>
      <c r="AK56" s="204"/>
      <c r="AL56" s="204"/>
      <c r="AM56" s="204">
        <v>21</v>
      </c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63">
        <v>46</v>
      </c>
      <c r="B57" s="220" t="s">
        <v>559</v>
      </c>
      <c r="C57" s="249" t="s">
        <v>666</v>
      </c>
      <c r="D57" s="289" t="s">
        <v>613</v>
      </c>
      <c r="E57" s="229">
        <v>1</v>
      </c>
      <c r="F57" s="240"/>
      <c r="G57" s="238">
        <f>ROUND(E57*F57,2)</f>
        <v>0</v>
      </c>
      <c r="H57" s="237"/>
      <c r="I57" s="265" t="s">
        <v>303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 t="s">
        <v>304</v>
      </c>
      <c r="AF57" s="204"/>
      <c r="AG57" s="204"/>
      <c r="AH57" s="204"/>
      <c r="AI57" s="204"/>
      <c r="AJ57" s="204"/>
      <c r="AK57" s="204"/>
      <c r="AL57" s="204"/>
      <c r="AM57" s="204">
        <v>21</v>
      </c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3.5" outlineLevel="1" thickBot="1" x14ac:dyDescent="0.25">
      <c r="A58" s="275">
        <v>47</v>
      </c>
      <c r="B58" s="276" t="s">
        <v>567</v>
      </c>
      <c r="C58" s="277" t="s">
        <v>667</v>
      </c>
      <c r="D58" s="291" t="s">
        <v>613</v>
      </c>
      <c r="E58" s="279">
        <v>1</v>
      </c>
      <c r="F58" s="280"/>
      <c r="G58" s="281">
        <f>ROUND(E58*F58,2)</f>
        <v>0</v>
      </c>
      <c r="H58" s="282"/>
      <c r="I58" s="283" t="s">
        <v>303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 t="s">
        <v>304</v>
      </c>
      <c r="AF58" s="204"/>
      <c r="AG58" s="204"/>
      <c r="AH58" s="204"/>
      <c r="AI58" s="204"/>
      <c r="AJ58" s="204"/>
      <c r="AK58" s="204"/>
      <c r="AL58" s="204"/>
      <c r="AM58" s="204">
        <v>21</v>
      </c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idden="1" x14ac:dyDescent="0.2">
      <c r="A59" s="54"/>
      <c r="B59" s="61" t="s">
        <v>545</v>
      </c>
      <c r="C59" s="252" t="s">
        <v>545</v>
      </c>
      <c r="D59" s="207"/>
      <c r="E59" s="205"/>
      <c r="F59" s="205"/>
      <c r="G59" s="205"/>
      <c r="H59" s="205"/>
      <c r="I59" s="206"/>
    </row>
    <row r="60" spans="1:60" hidden="1" x14ac:dyDescent="0.2">
      <c r="A60" s="253"/>
      <c r="B60" s="254" t="s">
        <v>544</v>
      </c>
      <c r="C60" s="255"/>
      <c r="D60" s="256"/>
      <c r="E60" s="253"/>
      <c r="F60" s="253"/>
      <c r="G60" s="257">
        <f>F8+F22+F33+F42</f>
        <v>0</v>
      </c>
      <c r="H60" s="46"/>
      <c r="I60" s="46"/>
      <c r="AN60">
        <v>15</v>
      </c>
      <c r="AO60">
        <v>21</v>
      </c>
    </row>
    <row r="61" spans="1:60" x14ac:dyDescent="0.2">
      <c r="A61" s="46"/>
      <c r="B61" s="245"/>
      <c r="C61" s="245"/>
      <c r="D61" s="183"/>
      <c r="E61" s="46"/>
      <c r="F61" s="46"/>
      <c r="G61" s="46"/>
      <c r="H61" s="46"/>
      <c r="I61" s="46"/>
      <c r="AN61">
        <f>SUMIF(AM8:AM60,AN60,G8:G60)</f>
        <v>0</v>
      </c>
      <c r="AO61">
        <f>SUMIF(AM8:AM60,AO60,G8:G60)</f>
        <v>0</v>
      </c>
    </row>
    <row r="62" spans="1:60" x14ac:dyDescent="0.2">
      <c r="D62" s="181"/>
    </row>
    <row r="63" spans="1:60" x14ac:dyDescent="0.2">
      <c r="D63" s="181"/>
    </row>
    <row r="64" spans="1:60" x14ac:dyDescent="0.2">
      <c r="D64" s="181"/>
    </row>
    <row r="65" spans="4:4" x14ac:dyDescent="0.2">
      <c r="D65" s="181"/>
    </row>
    <row r="66" spans="4:4" x14ac:dyDescent="0.2">
      <c r="D66" s="181"/>
    </row>
    <row r="67" spans="4:4" x14ac:dyDescent="0.2">
      <c r="D67" s="181"/>
    </row>
    <row r="68" spans="4:4" x14ac:dyDescent="0.2">
      <c r="D68" s="181"/>
    </row>
    <row r="69" spans="4:4" x14ac:dyDescent="0.2">
      <c r="D69" s="181"/>
    </row>
    <row r="70" spans="4:4" x14ac:dyDescent="0.2">
      <c r="D70" s="181"/>
    </row>
    <row r="71" spans="4:4" x14ac:dyDescent="0.2">
      <c r="D71" s="181"/>
    </row>
    <row r="72" spans="4:4" x14ac:dyDescent="0.2">
      <c r="D72" s="181"/>
    </row>
    <row r="73" spans="4:4" x14ac:dyDescent="0.2">
      <c r="D73" s="181"/>
    </row>
    <row r="74" spans="4:4" x14ac:dyDescent="0.2">
      <c r="D74" s="181"/>
    </row>
    <row r="75" spans="4:4" x14ac:dyDescent="0.2">
      <c r="D75" s="181"/>
    </row>
    <row r="76" spans="4:4" x14ac:dyDescent="0.2">
      <c r="D76" s="181"/>
    </row>
    <row r="77" spans="4:4" x14ac:dyDescent="0.2">
      <c r="D77" s="181"/>
    </row>
    <row r="78" spans="4:4" x14ac:dyDescent="0.2">
      <c r="D78" s="181"/>
    </row>
    <row r="79" spans="4:4" x14ac:dyDescent="0.2">
      <c r="D79" s="181"/>
    </row>
    <row r="80" spans="4:4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aQWgKtcJHyBF/R/RPF8ATLAspKXDUaJV3joR0QRWES9iP8uRtkl1TEuP5vBPNaGbiIdQEUuvXwk6B2d5Ad5Tbg==" saltValue="uoMAnE18nGUz4MeUr+YAcw==" spinCount="100000" sheet="1"/>
  <mergeCells count="6">
    <mergeCell ref="A1:G1"/>
    <mergeCell ref="C7:G7"/>
    <mergeCell ref="F8:G8"/>
    <mergeCell ref="F22:G22"/>
    <mergeCell ref="F33:G33"/>
    <mergeCell ref="F42:G42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65</v>
      </c>
      <c r="C2" s="161" t="s">
        <v>66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6</v>
      </c>
      <c r="H6" s="35"/>
    </row>
    <row r="7" spans="1:15" ht="15.75" customHeight="1" x14ac:dyDescent="0.25">
      <c r="B7" s="93" t="str">
        <f>C2</f>
        <v>CCTV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65</v>
      </c>
      <c r="B18" s="166" t="s">
        <v>66</v>
      </c>
      <c r="C18" s="165"/>
      <c r="D18" s="165"/>
      <c r="E18" s="165"/>
      <c r="F18" s="165"/>
      <c r="G18" s="167"/>
      <c r="H18" s="169">
        <f>'6 6 Pol'!G73</f>
        <v>0</v>
      </c>
      <c r="I18" s="32"/>
      <c r="J18" s="32"/>
      <c r="O18">
        <f>'6 6 Pol'!AN74</f>
        <v>0</v>
      </c>
      <c r="P18">
        <f>'6 6 Pol'!AO74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6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65</v>
      </c>
      <c r="E21" s="285" t="s">
        <v>66</v>
      </c>
      <c r="F21" s="285"/>
      <c r="G21" s="285"/>
      <c r="H21" s="285"/>
      <c r="I21" s="32"/>
      <c r="J21" s="32"/>
      <c r="BC21" s="284" t="str">
        <f>E21</f>
        <v>CCTV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78</v>
      </c>
      <c r="B23" s="166" t="s">
        <v>80</v>
      </c>
      <c r="C23" s="165"/>
      <c r="D23" s="165"/>
      <c r="E23" s="165"/>
      <c r="F23" s="165"/>
      <c r="G23" s="167"/>
      <c r="H23" s="286">
        <f>'6 6 Pol'!F8</f>
        <v>0</v>
      </c>
      <c r="I23" s="32"/>
      <c r="J23" s="32"/>
    </row>
    <row r="24" spans="1:55" ht="12.75" customHeight="1" x14ac:dyDescent="0.2">
      <c r="A24" s="168" t="s">
        <v>83</v>
      </c>
      <c r="B24" s="166" t="s">
        <v>82</v>
      </c>
      <c r="C24" s="165"/>
      <c r="D24" s="165"/>
      <c r="E24" s="165"/>
      <c r="F24" s="165"/>
      <c r="G24" s="167"/>
      <c r="H24" s="286">
        <f>'6 6 Pol'!F27+'6 6 Pol'!F36</f>
        <v>0</v>
      </c>
      <c r="I24" s="32"/>
      <c r="J24" s="32"/>
    </row>
    <row r="25" spans="1:55" ht="12.75" customHeight="1" x14ac:dyDescent="0.2">
      <c r="A25" s="168" t="s">
        <v>103</v>
      </c>
      <c r="B25" s="166" t="s">
        <v>104</v>
      </c>
      <c r="C25" s="165"/>
      <c r="D25" s="165"/>
      <c r="E25" s="165"/>
      <c r="F25" s="165"/>
      <c r="G25" s="167"/>
      <c r="H25" s="286">
        <f>'6 6 Pol'!F44</f>
        <v>0</v>
      </c>
      <c r="I25" s="32"/>
      <c r="J25" s="32"/>
    </row>
    <row r="26" spans="1:55" ht="12.75" customHeight="1" x14ac:dyDescent="0.2">
      <c r="A26" s="168" t="s">
        <v>111</v>
      </c>
      <c r="B26" s="166" t="s">
        <v>112</v>
      </c>
      <c r="C26" s="165"/>
      <c r="D26" s="165"/>
      <c r="E26" s="165"/>
      <c r="F26" s="165"/>
      <c r="G26" s="167"/>
      <c r="H26" s="286">
        <f>'6 6 Pol'!F30+'6 6 Pol'!F38</f>
        <v>0</v>
      </c>
      <c r="I26" s="32"/>
      <c r="J26" s="32"/>
    </row>
    <row r="27" spans="1:55" ht="12.75" customHeight="1" x14ac:dyDescent="0.2">
      <c r="A27" s="168" t="s">
        <v>119</v>
      </c>
      <c r="B27" s="166" t="s">
        <v>120</v>
      </c>
      <c r="C27" s="165"/>
      <c r="D27" s="165"/>
      <c r="E27" s="165"/>
      <c r="F27" s="165"/>
      <c r="G27" s="167"/>
      <c r="H27" s="286">
        <f>'6 6 Pol'!F51</f>
        <v>0</v>
      </c>
      <c r="I27" s="32"/>
      <c r="J27" s="32"/>
    </row>
    <row r="28" spans="1:55" ht="12.75" customHeight="1" x14ac:dyDescent="0.2">
      <c r="A28" s="168" t="s">
        <v>123</v>
      </c>
      <c r="B28" s="166" t="s">
        <v>124</v>
      </c>
      <c r="C28" s="165"/>
      <c r="D28" s="165"/>
      <c r="E28" s="165"/>
      <c r="F28" s="165"/>
      <c r="G28" s="167"/>
      <c r="H28" s="286">
        <f>'6 6 Pol'!F66</f>
        <v>0</v>
      </c>
      <c r="I28" s="32"/>
      <c r="J28" s="32"/>
    </row>
    <row r="29" spans="1:55" ht="12.75" customHeight="1" thickBot="1" x14ac:dyDescent="0.25">
      <c r="A29" s="175"/>
      <c r="B29" s="176" t="s">
        <v>548</v>
      </c>
      <c r="C29" s="177"/>
      <c r="D29" s="178" t="str">
        <f>D21</f>
        <v>6</v>
      </c>
      <c r="E29" s="177"/>
      <c r="F29" s="177"/>
      <c r="G29" s="179"/>
      <c r="H29" s="287">
        <f>SUM(H23:H28)</f>
        <v>0</v>
      </c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s0b4nMxO18vgD+2EFcsLDGAhraQ95XgiSvHahC/oI0xSqXqBUAtAykjIGGuI3wTunRDZ7ntw3iuEOrdrNruh2Q==" saltValue="C2w8bEJhdNpCjH5alvCYkg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65</v>
      </c>
      <c r="C3" s="212" t="s">
        <v>66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65</v>
      </c>
      <c r="C4" s="213" t="s">
        <v>66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7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78</v>
      </c>
      <c r="C8" s="246" t="s">
        <v>80</v>
      </c>
      <c r="D8" s="222"/>
      <c r="E8" s="227"/>
      <c r="F8" s="232">
        <f>SUM(G9:G26)</f>
        <v>0</v>
      </c>
      <c r="G8" s="233"/>
      <c r="H8" s="234"/>
      <c r="I8" s="264"/>
      <c r="AE8" t="s">
        <v>139</v>
      </c>
    </row>
    <row r="9" spans="1:60" ht="33.75" outlineLevel="1" x14ac:dyDescent="0.2">
      <c r="A9" s="263">
        <v>1</v>
      </c>
      <c r="B9" s="220" t="s">
        <v>55</v>
      </c>
      <c r="C9" s="249" t="s">
        <v>713</v>
      </c>
      <c r="D9" s="224" t="s">
        <v>550</v>
      </c>
      <c r="E9" s="229">
        <v>18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59"/>
      <c r="B10" s="221"/>
      <c r="C10" s="250" t="s">
        <v>714</v>
      </c>
      <c r="D10" s="225"/>
      <c r="E10" s="230"/>
      <c r="F10" s="243"/>
      <c r="G10" s="244"/>
      <c r="H10" s="237"/>
      <c r="I10" s="265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9" t="str">
        <f>C10</f>
        <v>disku</v>
      </c>
      <c r="BB10" s="204"/>
      <c r="BC10" s="204"/>
      <c r="BD10" s="204"/>
      <c r="BE10" s="204"/>
      <c r="BF10" s="204"/>
      <c r="BG10" s="204"/>
      <c r="BH10" s="204"/>
    </row>
    <row r="11" spans="1:60" ht="33.75" outlineLevel="1" x14ac:dyDescent="0.2">
      <c r="A11" s="263">
        <v>2</v>
      </c>
      <c r="B11" s="220" t="s">
        <v>57</v>
      </c>
      <c r="C11" s="249" t="s">
        <v>715</v>
      </c>
      <c r="D11" s="224" t="s">
        <v>550</v>
      </c>
      <c r="E11" s="229">
        <v>1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63">
        <v>3</v>
      </c>
      <c r="B12" s="220" t="s">
        <v>59</v>
      </c>
      <c r="C12" s="249" t="s">
        <v>716</v>
      </c>
      <c r="D12" s="224" t="s">
        <v>550</v>
      </c>
      <c r="E12" s="229">
        <v>4</v>
      </c>
      <c r="F12" s="240"/>
      <c r="G12" s="238">
        <f>ROUND(E12*F12,2)</f>
        <v>0</v>
      </c>
      <c r="H12" s="237"/>
      <c r="I12" s="265" t="s">
        <v>303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304</v>
      </c>
      <c r="AF12" s="204"/>
      <c r="AG12" s="204"/>
      <c r="AH12" s="204"/>
      <c r="AI12" s="204"/>
      <c r="AJ12" s="204"/>
      <c r="AK12" s="204"/>
      <c r="AL12" s="204"/>
      <c r="AM12" s="204">
        <v>21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22.5" outlineLevel="1" x14ac:dyDescent="0.2">
      <c r="A13" s="263">
        <v>4</v>
      </c>
      <c r="B13" s="220" t="s">
        <v>61</v>
      </c>
      <c r="C13" s="249" t="s">
        <v>717</v>
      </c>
      <c r="D13" s="224" t="s">
        <v>550</v>
      </c>
      <c r="E13" s="229">
        <v>1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63">
        <v>5</v>
      </c>
      <c r="B14" s="220" t="s">
        <v>63</v>
      </c>
      <c r="C14" s="249" t="s">
        <v>718</v>
      </c>
      <c r="D14" s="224" t="s">
        <v>550</v>
      </c>
      <c r="E14" s="229">
        <v>1</v>
      </c>
      <c r="F14" s="240"/>
      <c r="G14" s="238">
        <f>ROUND(E14*F14,2)</f>
        <v>0</v>
      </c>
      <c r="H14" s="237"/>
      <c r="I14" s="265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63">
        <v>6</v>
      </c>
      <c r="B15" s="220" t="s">
        <v>65</v>
      </c>
      <c r="C15" s="249" t="s">
        <v>557</v>
      </c>
      <c r="D15" s="224" t="s">
        <v>550</v>
      </c>
      <c r="E15" s="229">
        <v>1</v>
      </c>
      <c r="F15" s="240"/>
      <c r="G15" s="238">
        <f>ROUND(E15*F15,2)</f>
        <v>0</v>
      </c>
      <c r="H15" s="237"/>
      <c r="I15" s="265" t="s">
        <v>303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304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63">
        <v>7</v>
      </c>
      <c r="B16" s="220" t="s">
        <v>67</v>
      </c>
      <c r="C16" s="249" t="s">
        <v>558</v>
      </c>
      <c r="D16" s="224" t="s">
        <v>550</v>
      </c>
      <c r="E16" s="229">
        <v>1</v>
      </c>
      <c r="F16" s="240"/>
      <c r="G16" s="238">
        <f>ROUND(E16*F16,2)</f>
        <v>0</v>
      </c>
      <c r="H16" s="237"/>
      <c r="I16" s="265" t="s">
        <v>303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 t="s">
        <v>304</v>
      </c>
      <c r="AF16" s="204"/>
      <c r="AG16" s="204"/>
      <c r="AH16" s="204"/>
      <c r="AI16" s="204"/>
      <c r="AJ16" s="204"/>
      <c r="AK16" s="204"/>
      <c r="AL16" s="204"/>
      <c r="AM16" s="204">
        <v>21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22.5" outlineLevel="1" x14ac:dyDescent="0.2">
      <c r="A17" s="263">
        <v>8</v>
      </c>
      <c r="B17" s="220" t="s">
        <v>69</v>
      </c>
      <c r="C17" s="249" t="s">
        <v>576</v>
      </c>
      <c r="D17" s="224" t="s">
        <v>550</v>
      </c>
      <c r="E17" s="229">
        <v>1</v>
      </c>
      <c r="F17" s="240"/>
      <c r="G17" s="238">
        <f>ROUND(E17*F17,2)</f>
        <v>0</v>
      </c>
      <c r="H17" s="237"/>
      <c r="I17" s="265" t="s">
        <v>303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 t="s">
        <v>304</v>
      </c>
      <c r="AF17" s="204"/>
      <c r="AG17" s="204"/>
      <c r="AH17" s="204"/>
      <c r="AI17" s="204"/>
      <c r="AJ17" s="204"/>
      <c r="AK17" s="204"/>
      <c r="AL17" s="204"/>
      <c r="AM17" s="204">
        <v>21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33.75" outlineLevel="1" x14ac:dyDescent="0.2">
      <c r="A18" s="263">
        <v>9</v>
      </c>
      <c r="B18" s="220" t="s">
        <v>71</v>
      </c>
      <c r="C18" s="249" t="s">
        <v>580</v>
      </c>
      <c r="D18" s="224" t="s">
        <v>550</v>
      </c>
      <c r="E18" s="229">
        <v>28</v>
      </c>
      <c r="F18" s="240"/>
      <c r="G18" s="238">
        <f>ROUND(E18*F18,2)</f>
        <v>0</v>
      </c>
      <c r="H18" s="237"/>
      <c r="I18" s="265" t="s">
        <v>303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 t="s">
        <v>304</v>
      </c>
      <c r="AF18" s="204"/>
      <c r="AG18" s="204"/>
      <c r="AH18" s="204"/>
      <c r="AI18" s="204"/>
      <c r="AJ18" s="204"/>
      <c r="AK18" s="204"/>
      <c r="AL18" s="204"/>
      <c r="AM18" s="204">
        <v>21</v>
      </c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63">
        <v>10</v>
      </c>
      <c r="B19" s="220" t="s">
        <v>559</v>
      </c>
      <c r="C19" s="249" t="s">
        <v>719</v>
      </c>
      <c r="D19" s="224" t="s">
        <v>550</v>
      </c>
      <c r="E19" s="229">
        <v>18</v>
      </c>
      <c r="F19" s="240"/>
      <c r="G19" s="238">
        <f>ROUND(E19*F19,2)</f>
        <v>0</v>
      </c>
      <c r="H19" s="237"/>
      <c r="I19" s="265" t="s">
        <v>303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304</v>
      </c>
      <c r="AF19" s="204"/>
      <c r="AG19" s="204"/>
      <c r="AH19" s="204"/>
      <c r="AI19" s="204"/>
      <c r="AJ19" s="204"/>
      <c r="AK19" s="204"/>
      <c r="AL19" s="204"/>
      <c r="AM19" s="204">
        <v>21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22.5" outlineLevel="1" x14ac:dyDescent="0.2">
      <c r="A20" s="263">
        <v>11</v>
      </c>
      <c r="B20" s="220" t="s">
        <v>561</v>
      </c>
      <c r="C20" s="249" t="s">
        <v>586</v>
      </c>
      <c r="D20" s="224" t="s">
        <v>550</v>
      </c>
      <c r="E20" s="229">
        <v>3</v>
      </c>
      <c r="F20" s="240"/>
      <c r="G20" s="238">
        <f>ROUND(E20*F20,2)</f>
        <v>0</v>
      </c>
      <c r="H20" s="237"/>
      <c r="I20" s="265" t="s">
        <v>303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 t="s">
        <v>304</v>
      </c>
      <c r="AF20" s="204"/>
      <c r="AG20" s="204"/>
      <c r="AH20" s="204"/>
      <c r="AI20" s="204"/>
      <c r="AJ20" s="204"/>
      <c r="AK20" s="204"/>
      <c r="AL20" s="204"/>
      <c r="AM20" s="204">
        <v>21</v>
      </c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63">
        <v>12</v>
      </c>
      <c r="B21" s="220" t="s">
        <v>563</v>
      </c>
      <c r="C21" s="249" t="s">
        <v>590</v>
      </c>
      <c r="D21" s="224" t="s">
        <v>550</v>
      </c>
      <c r="E21" s="229">
        <v>56</v>
      </c>
      <c r="F21" s="240"/>
      <c r="G21" s="238">
        <f>ROUND(E21*F21,2)</f>
        <v>0</v>
      </c>
      <c r="H21" s="237"/>
      <c r="I21" s="265" t="s">
        <v>303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 t="s">
        <v>304</v>
      </c>
      <c r="AF21" s="204"/>
      <c r="AG21" s="204"/>
      <c r="AH21" s="204"/>
      <c r="AI21" s="204"/>
      <c r="AJ21" s="204"/>
      <c r="AK21" s="204"/>
      <c r="AL21" s="204"/>
      <c r="AM21" s="204">
        <v>21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63">
        <v>13</v>
      </c>
      <c r="B22" s="220" t="s">
        <v>565</v>
      </c>
      <c r="C22" s="249" t="s">
        <v>592</v>
      </c>
      <c r="D22" s="224" t="s">
        <v>550</v>
      </c>
      <c r="E22" s="229">
        <v>28</v>
      </c>
      <c r="F22" s="240"/>
      <c r="G22" s="238">
        <f>ROUND(E22*F22,2)</f>
        <v>0</v>
      </c>
      <c r="H22" s="237"/>
      <c r="I22" s="265" t="s">
        <v>303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 t="s">
        <v>304</v>
      </c>
      <c r="AF22" s="204"/>
      <c r="AG22" s="204"/>
      <c r="AH22" s="204"/>
      <c r="AI22" s="204"/>
      <c r="AJ22" s="204"/>
      <c r="AK22" s="204"/>
      <c r="AL22" s="204"/>
      <c r="AM22" s="204">
        <v>21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63">
        <v>14</v>
      </c>
      <c r="B23" s="220" t="s">
        <v>567</v>
      </c>
      <c r="C23" s="249" t="s">
        <v>594</v>
      </c>
      <c r="D23" s="224" t="s">
        <v>550</v>
      </c>
      <c r="E23" s="229">
        <v>28</v>
      </c>
      <c r="F23" s="240"/>
      <c r="G23" s="238">
        <f>ROUND(E23*F23,2)</f>
        <v>0</v>
      </c>
      <c r="H23" s="237"/>
      <c r="I23" s="265" t="s">
        <v>303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304</v>
      </c>
      <c r="AF23" s="204"/>
      <c r="AG23" s="204"/>
      <c r="AH23" s="204"/>
      <c r="AI23" s="204"/>
      <c r="AJ23" s="204"/>
      <c r="AK23" s="204"/>
      <c r="AL23" s="204"/>
      <c r="AM23" s="204">
        <v>21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63">
        <v>15</v>
      </c>
      <c r="B24" s="220" t="s">
        <v>569</v>
      </c>
      <c r="C24" s="249" t="s">
        <v>602</v>
      </c>
      <c r="D24" s="224" t="s">
        <v>550</v>
      </c>
      <c r="E24" s="229">
        <v>38</v>
      </c>
      <c r="F24" s="240"/>
      <c r="G24" s="238">
        <f>ROUND(E24*F24,2)</f>
        <v>0</v>
      </c>
      <c r="H24" s="237"/>
      <c r="I24" s="265" t="s">
        <v>303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 t="s">
        <v>304</v>
      </c>
      <c r="AF24" s="204"/>
      <c r="AG24" s="204"/>
      <c r="AH24" s="204"/>
      <c r="AI24" s="204"/>
      <c r="AJ24" s="204"/>
      <c r="AK24" s="204"/>
      <c r="AL24" s="204"/>
      <c r="AM24" s="204">
        <v>21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63">
        <v>16</v>
      </c>
      <c r="B25" s="220" t="s">
        <v>571</v>
      </c>
      <c r="C25" s="249" t="s">
        <v>720</v>
      </c>
      <c r="D25" s="224" t="s">
        <v>613</v>
      </c>
      <c r="E25" s="229">
        <v>1</v>
      </c>
      <c r="F25" s="240"/>
      <c r="G25" s="238">
        <f>ROUND(E25*F25,2)</f>
        <v>0</v>
      </c>
      <c r="H25" s="237"/>
      <c r="I25" s="265" t="s">
        <v>303</v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 t="s">
        <v>304</v>
      </c>
      <c r="AF25" s="204"/>
      <c r="AG25" s="204"/>
      <c r="AH25" s="204"/>
      <c r="AI25" s="204"/>
      <c r="AJ25" s="204"/>
      <c r="AK25" s="204"/>
      <c r="AL25" s="204"/>
      <c r="AM25" s="204">
        <v>21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63">
        <v>17</v>
      </c>
      <c r="B26" s="220" t="s">
        <v>573</v>
      </c>
      <c r="C26" s="249" t="s">
        <v>721</v>
      </c>
      <c r="D26" s="224" t="s">
        <v>550</v>
      </c>
      <c r="E26" s="229">
        <v>12</v>
      </c>
      <c r="F26" s="240"/>
      <c r="G26" s="238">
        <f>ROUND(E26*F26,2)</f>
        <v>0</v>
      </c>
      <c r="H26" s="237"/>
      <c r="I26" s="265" t="s">
        <v>303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 t="s">
        <v>304</v>
      </c>
      <c r="AF26" s="204"/>
      <c r="AG26" s="204"/>
      <c r="AH26" s="204"/>
      <c r="AI26" s="204"/>
      <c r="AJ26" s="204"/>
      <c r="AK26" s="204"/>
      <c r="AL26" s="204"/>
      <c r="AM26" s="204">
        <v>21</v>
      </c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x14ac:dyDescent="0.2">
      <c r="A27" s="258" t="s">
        <v>138</v>
      </c>
      <c r="B27" s="219" t="s">
        <v>83</v>
      </c>
      <c r="C27" s="246" t="s">
        <v>82</v>
      </c>
      <c r="D27" s="222"/>
      <c r="E27" s="227"/>
      <c r="F27" s="241">
        <f>SUM(G28:G29)</f>
        <v>0</v>
      </c>
      <c r="G27" s="242"/>
      <c r="H27" s="234"/>
      <c r="I27" s="264"/>
      <c r="AE27" t="s">
        <v>139</v>
      </c>
    </row>
    <row r="28" spans="1:60" outlineLevel="1" x14ac:dyDescent="0.2">
      <c r="A28" s="263">
        <v>18</v>
      </c>
      <c r="B28" s="220" t="s">
        <v>55</v>
      </c>
      <c r="C28" s="249" t="s">
        <v>636</v>
      </c>
      <c r="D28" s="224" t="s">
        <v>191</v>
      </c>
      <c r="E28" s="229">
        <v>2100</v>
      </c>
      <c r="F28" s="240"/>
      <c r="G28" s="238">
        <f>ROUND(E28*F28,2)</f>
        <v>0</v>
      </c>
      <c r="H28" s="237"/>
      <c r="I28" s="265" t="s">
        <v>303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 t="s">
        <v>304</v>
      </c>
      <c r="AF28" s="204"/>
      <c r="AG28" s="204"/>
      <c r="AH28" s="204"/>
      <c r="AI28" s="204"/>
      <c r="AJ28" s="204"/>
      <c r="AK28" s="204"/>
      <c r="AL28" s="204"/>
      <c r="AM28" s="204">
        <v>21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63">
        <v>19</v>
      </c>
      <c r="B29" s="220" t="s">
        <v>57</v>
      </c>
      <c r="C29" s="249" t="s">
        <v>709</v>
      </c>
      <c r="D29" s="224" t="s">
        <v>550</v>
      </c>
      <c r="E29" s="229">
        <v>600</v>
      </c>
      <c r="F29" s="240"/>
      <c r="G29" s="238">
        <f>ROUND(E29*F29,2)</f>
        <v>0</v>
      </c>
      <c r="H29" s="237"/>
      <c r="I29" s="265" t="s">
        <v>303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 t="s">
        <v>304</v>
      </c>
      <c r="AF29" s="204"/>
      <c r="AG29" s="204"/>
      <c r="AH29" s="204"/>
      <c r="AI29" s="204"/>
      <c r="AJ29" s="204"/>
      <c r="AK29" s="204"/>
      <c r="AL29" s="204"/>
      <c r="AM29" s="204">
        <v>21</v>
      </c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x14ac:dyDescent="0.2">
      <c r="A30" s="258" t="s">
        <v>138</v>
      </c>
      <c r="B30" s="219" t="s">
        <v>111</v>
      </c>
      <c r="C30" s="246" t="s">
        <v>112</v>
      </c>
      <c r="D30" s="222"/>
      <c r="E30" s="227"/>
      <c r="F30" s="241">
        <f>SUM(G31:G35)</f>
        <v>0</v>
      </c>
      <c r="G30" s="242"/>
      <c r="H30" s="234"/>
      <c r="I30" s="264"/>
      <c r="AE30" t="s">
        <v>139</v>
      </c>
    </row>
    <row r="31" spans="1:60" outlineLevel="1" x14ac:dyDescent="0.2">
      <c r="A31" s="259"/>
      <c r="B31" s="216" t="s">
        <v>176</v>
      </c>
      <c r="C31" s="247"/>
      <c r="D31" s="223"/>
      <c r="E31" s="228"/>
      <c r="F31" s="235"/>
      <c r="G31" s="236"/>
      <c r="H31" s="237"/>
      <c r="I31" s="265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>
        <v>0</v>
      </c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59"/>
      <c r="B32" s="217" t="s">
        <v>177</v>
      </c>
      <c r="C32" s="248"/>
      <c r="D32" s="260"/>
      <c r="E32" s="261"/>
      <c r="F32" s="262"/>
      <c r="G32" s="239"/>
      <c r="H32" s="237"/>
      <c r="I32" s="265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 t="s">
        <v>142</v>
      </c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59"/>
      <c r="B33" s="217" t="s">
        <v>722</v>
      </c>
      <c r="C33" s="248"/>
      <c r="D33" s="260"/>
      <c r="E33" s="261"/>
      <c r="F33" s="262"/>
      <c r="G33" s="239"/>
      <c r="H33" s="237"/>
      <c r="I33" s="265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>
        <v>1</v>
      </c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63">
        <v>20</v>
      </c>
      <c r="B34" s="220" t="s">
        <v>723</v>
      </c>
      <c r="C34" s="249" t="s">
        <v>724</v>
      </c>
      <c r="D34" s="224" t="s">
        <v>145</v>
      </c>
      <c r="E34" s="229">
        <v>3</v>
      </c>
      <c r="F34" s="240"/>
      <c r="G34" s="238">
        <f>ROUND(E34*F34,2)</f>
        <v>0</v>
      </c>
      <c r="H34" s="237" t="s">
        <v>175</v>
      </c>
      <c r="I34" s="265" t="s">
        <v>147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 t="s">
        <v>148</v>
      </c>
      <c r="AF34" s="204"/>
      <c r="AG34" s="204"/>
      <c r="AH34" s="204"/>
      <c r="AI34" s="204"/>
      <c r="AJ34" s="204"/>
      <c r="AK34" s="204"/>
      <c r="AL34" s="204"/>
      <c r="AM34" s="204">
        <v>21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59"/>
      <c r="B35" s="221"/>
      <c r="C35" s="250" t="s">
        <v>181</v>
      </c>
      <c r="D35" s="225"/>
      <c r="E35" s="230"/>
      <c r="F35" s="243"/>
      <c r="G35" s="244"/>
      <c r="H35" s="237"/>
      <c r="I35" s="265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9" t="str">
        <f>C35</f>
        <v>Včetně pomocného lešení o výšce podlahy do 1900 mm a pro zatížení do 1,5 kPa  (150 kg/m2).</v>
      </c>
      <c r="BB35" s="204"/>
      <c r="BC35" s="204"/>
      <c r="BD35" s="204"/>
      <c r="BE35" s="204"/>
      <c r="BF35" s="204"/>
      <c r="BG35" s="204"/>
      <c r="BH35" s="204"/>
    </row>
    <row r="36" spans="1:60" x14ac:dyDescent="0.2">
      <c r="A36" s="258" t="s">
        <v>138</v>
      </c>
      <c r="B36" s="219" t="s">
        <v>83</v>
      </c>
      <c r="C36" s="246" t="s">
        <v>82</v>
      </c>
      <c r="D36" s="222"/>
      <c r="E36" s="227"/>
      <c r="F36" s="241">
        <f>SUM(G37:G37)</f>
        <v>0</v>
      </c>
      <c r="G36" s="242"/>
      <c r="H36" s="234"/>
      <c r="I36" s="264"/>
      <c r="AE36" t="s">
        <v>139</v>
      </c>
    </row>
    <row r="37" spans="1:60" outlineLevel="1" x14ac:dyDescent="0.2">
      <c r="A37" s="263">
        <v>21</v>
      </c>
      <c r="B37" s="220" t="s">
        <v>67</v>
      </c>
      <c r="C37" s="249" t="s">
        <v>654</v>
      </c>
      <c r="D37" s="224" t="s">
        <v>655</v>
      </c>
      <c r="E37" s="229">
        <v>20</v>
      </c>
      <c r="F37" s="240"/>
      <c r="G37" s="238">
        <f>ROUND(E37*F37,2)</f>
        <v>0</v>
      </c>
      <c r="H37" s="237"/>
      <c r="I37" s="265" t="s">
        <v>303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 t="s">
        <v>304</v>
      </c>
      <c r="AF37" s="204"/>
      <c r="AG37" s="204"/>
      <c r="AH37" s="204"/>
      <c r="AI37" s="204"/>
      <c r="AJ37" s="204"/>
      <c r="AK37" s="204"/>
      <c r="AL37" s="204"/>
      <c r="AM37" s="204">
        <v>21</v>
      </c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x14ac:dyDescent="0.2">
      <c r="A38" s="258" t="s">
        <v>138</v>
      </c>
      <c r="B38" s="219" t="s">
        <v>111</v>
      </c>
      <c r="C38" s="246" t="s">
        <v>112</v>
      </c>
      <c r="D38" s="222"/>
      <c r="E38" s="227"/>
      <c r="F38" s="241">
        <f>SUM(G39:G43)</f>
        <v>0</v>
      </c>
      <c r="G38" s="242"/>
      <c r="H38" s="234"/>
      <c r="I38" s="264"/>
      <c r="AE38" t="s">
        <v>139</v>
      </c>
    </row>
    <row r="39" spans="1:60" outlineLevel="1" x14ac:dyDescent="0.2">
      <c r="A39" s="259"/>
      <c r="B39" s="216" t="s">
        <v>725</v>
      </c>
      <c r="C39" s="247"/>
      <c r="D39" s="223"/>
      <c r="E39" s="228"/>
      <c r="F39" s="235"/>
      <c r="G39" s="236"/>
      <c r="H39" s="237"/>
      <c r="I39" s="265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>
        <v>0</v>
      </c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59"/>
      <c r="B40" s="217" t="s">
        <v>726</v>
      </c>
      <c r="C40" s="248"/>
      <c r="D40" s="260"/>
      <c r="E40" s="261"/>
      <c r="F40" s="262"/>
      <c r="G40" s="239"/>
      <c r="H40" s="237"/>
      <c r="I40" s="265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 t="s">
        <v>142</v>
      </c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59"/>
      <c r="B41" s="217" t="s">
        <v>727</v>
      </c>
      <c r="C41" s="248"/>
      <c r="D41" s="260"/>
      <c r="E41" s="261"/>
      <c r="F41" s="262"/>
      <c r="G41" s="239"/>
      <c r="H41" s="237"/>
      <c r="I41" s="265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>
        <v>1</v>
      </c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63">
        <v>22</v>
      </c>
      <c r="B42" s="220" t="s">
        <v>728</v>
      </c>
      <c r="C42" s="249" t="s">
        <v>729</v>
      </c>
      <c r="D42" s="224" t="s">
        <v>191</v>
      </c>
      <c r="E42" s="229">
        <v>40</v>
      </c>
      <c r="F42" s="240"/>
      <c r="G42" s="238">
        <f>ROUND(E42*F42,2)</f>
        <v>0</v>
      </c>
      <c r="H42" s="237" t="s">
        <v>175</v>
      </c>
      <c r="I42" s="265" t="s">
        <v>147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 t="s">
        <v>148</v>
      </c>
      <c r="AF42" s="204"/>
      <c r="AG42" s="204"/>
      <c r="AH42" s="204"/>
      <c r="AI42" s="204"/>
      <c r="AJ42" s="204"/>
      <c r="AK42" s="204"/>
      <c r="AL42" s="204"/>
      <c r="AM42" s="204">
        <v>21</v>
      </c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59"/>
      <c r="B43" s="221"/>
      <c r="C43" s="250" t="s">
        <v>181</v>
      </c>
      <c r="D43" s="225"/>
      <c r="E43" s="230"/>
      <c r="F43" s="243"/>
      <c r="G43" s="244"/>
      <c r="H43" s="237"/>
      <c r="I43" s="265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9" t="str">
        <f>C43</f>
        <v>Včetně pomocného lešení o výšce podlahy do 1900 mm a pro zatížení do 1,5 kPa  (150 kg/m2).</v>
      </c>
      <c r="BB43" s="204"/>
      <c r="BC43" s="204"/>
      <c r="BD43" s="204"/>
      <c r="BE43" s="204"/>
      <c r="BF43" s="204"/>
      <c r="BG43" s="204"/>
      <c r="BH43" s="204"/>
    </row>
    <row r="44" spans="1:60" x14ac:dyDescent="0.2">
      <c r="A44" s="258" t="s">
        <v>138</v>
      </c>
      <c r="B44" s="219" t="s">
        <v>103</v>
      </c>
      <c r="C44" s="246" t="s">
        <v>104</v>
      </c>
      <c r="D44" s="222"/>
      <c r="E44" s="227"/>
      <c r="F44" s="241">
        <f>SUM(G45:G50)</f>
        <v>0</v>
      </c>
      <c r="G44" s="242"/>
      <c r="H44" s="234"/>
      <c r="I44" s="264"/>
      <c r="AE44" t="s">
        <v>139</v>
      </c>
    </row>
    <row r="45" spans="1:60" outlineLevel="1" x14ac:dyDescent="0.2">
      <c r="A45" s="259"/>
      <c r="B45" s="216" t="s">
        <v>158</v>
      </c>
      <c r="C45" s="247"/>
      <c r="D45" s="223"/>
      <c r="E45" s="228"/>
      <c r="F45" s="235"/>
      <c r="G45" s="236"/>
      <c r="H45" s="237"/>
      <c r="I45" s="265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>
        <v>0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59"/>
      <c r="B46" s="217" t="s">
        <v>141</v>
      </c>
      <c r="C46" s="248"/>
      <c r="D46" s="260"/>
      <c r="E46" s="261"/>
      <c r="F46" s="262"/>
      <c r="G46" s="239"/>
      <c r="H46" s="237"/>
      <c r="I46" s="265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 t="s">
        <v>142</v>
      </c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63">
        <v>23</v>
      </c>
      <c r="B47" s="220" t="s">
        <v>730</v>
      </c>
      <c r="C47" s="249" t="s">
        <v>731</v>
      </c>
      <c r="D47" s="224" t="s">
        <v>153</v>
      </c>
      <c r="E47" s="229">
        <v>3</v>
      </c>
      <c r="F47" s="240"/>
      <c r="G47" s="238">
        <f>ROUND(E47*F47,2)</f>
        <v>0</v>
      </c>
      <c r="H47" s="237" t="s">
        <v>146</v>
      </c>
      <c r="I47" s="265" t="s">
        <v>147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 t="s">
        <v>148</v>
      </c>
      <c r="AF47" s="204"/>
      <c r="AG47" s="204"/>
      <c r="AH47" s="204"/>
      <c r="AI47" s="204"/>
      <c r="AJ47" s="204"/>
      <c r="AK47" s="204"/>
      <c r="AL47" s="204"/>
      <c r="AM47" s="204">
        <v>21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59"/>
      <c r="B48" s="217" t="s">
        <v>732</v>
      </c>
      <c r="C48" s="248"/>
      <c r="D48" s="260"/>
      <c r="E48" s="261"/>
      <c r="F48" s="262"/>
      <c r="G48" s="239"/>
      <c r="H48" s="237"/>
      <c r="I48" s="265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>
        <v>0</v>
      </c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59"/>
      <c r="B49" s="217" t="s">
        <v>733</v>
      </c>
      <c r="C49" s="248"/>
      <c r="D49" s="260"/>
      <c r="E49" s="261"/>
      <c r="F49" s="262"/>
      <c r="G49" s="239"/>
      <c r="H49" s="237"/>
      <c r="I49" s="265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 t="s">
        <v>142</v>
      </c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63">
        <v>24</v>
      </c>
      <c r="B50" s="220" t="s">
        <v>734</v>
      </c>
      <c r="C50" s="249" t="s">
        <v>735</v>
      </c>
      <c r="D50" s="224" t="s">
        <v>145</v>
      </c>
      <c r="E50" s="229">
        <v>25</v>
      </c>
      <c r="F50" s="240"/>
      <c r="G50" s="238">
        <f>ROUND(E50*F50,2)</f>
        <v>0</v>
      </c>
      <c r="H50" s="237" t="s">
        <v>146</v>
      </c>
      <c r="I50" s="265" t="s">
        <v>147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 t="s">
        <v>148</v>
      </c>
      <c r="AF50" s="204"/>
      <c r="AG50" s="204"/>
      <c r="AH50" s="204"/>
      <c r="AI50" s="204"/>
      <c r="AJ50" s="204"/>
      <c r="AK50" s="204"/>
      <c r="AL50" s="204"/>
      <c r="AM50" s="204">
        <v>21</v>
      </c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x14ac:dyDescent="0.2">
      <c r="A51" s="258" t="s">
        <v>138</v>
      </c>
      <c r="B51" s="219" t="s">
        <v>119</v>
      </c>
      <c r="C51" s="246" t="s">
        <v>120</v>
      </c>
      <c r="D51" s="222"/>
      <c r="E51" s="227"/>
      <c r="F51" s="241">
        <f>SUM(G52:G65)</f>
        <v>0</v>
      </c>
      <c r="G51" s="242"/>
      <c r="H51" s="234"/>
      <c r="I51" s="264"/>
      <c r="AE51" t="s">
        <v>139</v>
      </c>
    </row>
    <row r="52" spans="1:60" outlineLevel="1" x14ac:dyDescent="0.2">
      <c r="A52" s="259"/>
      <c r="B52" s="216" t="s">
        <v>519</v>
      </c>
      <c r="C52" s="247"/>
      <c r="D52" s="223"/>
      <c r="E52" s="228"/>
      <c r="F52" s="235"/>
      <c r="G52" s="236"/>
      <c r="H52" s="237"/>
      <c r="I52" s="265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>
        <v>0</v>
      </c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63">
        <v>25</v>
      </c>
      <c r="B53" s="220" t="s">
        <v>736</v>
      </c>
      <c r="C53" s="249" t="s">
        <v>737</v>
      </c>
      <c r="D53" s="224" t="s">
        <v>507</v>
      </c>
      <c r="E53" s="229">
        <v>4.1200000000000001E-2</v>
      </c>
      <c r="F53" s="240"/>
      <c r="G53" s="238">
        <f>ROUND(E53*F53,2)</f>
        <v>0</v>
      </c>
      <c r="H53" s="237" t="s">
        <v>175</v>
      </c>
      <c r="I53" s="265" t="s">
        <v>147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 t="s">
        <v>148</v>
      </c>
      <c r="AF53" s="204"/>
      <c r="AG53" s="204"/>
      <c r="AH53" s="204"/>
      <c r="AI53" s="204"/>
      <c r="AJ53" s="204"/>
      <c r="AK53" s="204"/>
      <c r="AL53" s="204"/>
      <c r="AM53" s="204">
        <v>21</v>
      </c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59"/>
      <c r="B54" s="217" t="s">
        <v>503</v>
      </c>
      <c r="C54" s="248"/>
      <c r="D54" s="260"/>
      <c r="E54" s="261"/>
      <c r="F54" s="262"/>
      <c r="G54" s="239"/>
      <c r="H54" s="237"/>
      <c r="I54" s="265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>
        <v>0</v>
      </c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59"/>
      <c r="B55" s="217" t="s">
        <v>504</v>
      </c>
      <c r="C55" s="248"/>
      <c r="D55" s="260"/>
      <c r="E55" s="261"/>
      <c r="F55" s="262"/>
      <c r="G55" s="239"/>
      <c r="H55" s="237"/>
      <c r="I55" s="265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>
        <v>1</v>
      </c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63">
        <v>26</v>
      </c>
      <c r="B56" s="220" t="s">
        <v>505</v>
      </c>
      <c r="C56" s="249" t="s">
        <v>506</v>
      </c>
      <c r="D56" s="224" t="s">
        <v>507</v>
      </c>
      <c r="E56" s="229">
        <v>4.1200000000000001E-2</v>
      </c>
      <c r="F56" s="240"/>
      <c r="G56" s="238">
        <f>ROUND(E56*F56,2)</f>
        <v>0</v>
      </c>
      <c r="H56" s="237" t="s">
        <v>175</v>
      </c>
      <c r="I56" s="265" t="s">
        <v>147</v>
      </c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 t="s">
        <v>148</v>
      </c>
      <c r="AF56" s="204"/>
      <c r="AG56" s="204"/>
      <c r="AH56" s="204"/>
      <c r="AI56" s="204"/>
      <c r="AJ56" s="204"/>
      <c r="AK56" s="204"/>
      <c r="AL56" s="204"/>
      <c r="AM56" s="204">
        <v>21</v>
      </c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59"/>
      <c r="B57" s="217" t="s">
        <v>503</v>
      </c>
      <c r="C57" s="248"/>
      <c r="D57" s="260"/>
      <c r="E57" s="261"/>
      <c r="F57" s="262"/>
      <c r="G57" s="239"/>
      <c r="H57" s="237"/>
      <c r="I57" s="265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>
        <v>0</v>
      </c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59"/>
      <c r="B58" s="217" t="s">
        <v>504</v>
      </c>
      <c r="C58" s="248"/>
      <c r="D58" s="260"/>
      <c r="E58" s="261"/>
      <c r="F58" s="262"/>
      <c r="G58" s="239"/>
      <c r="H58" s="237"/>
      <c r="I58" s="265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>
        <v>1</v>
      </c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63">
        <v>27</v>
      </c>
      <c r="B59" s="220" t="s">
        <v>508</v>
      </c>
      <c r="C59" s="249" t="s">
        <v>509</v>
      </c>
      <c r="D59" s="224" t="s">
        <v>507</v>
      </c>
      <c r="E59" s="229">
        <v>4.1200000000000001E-2</v>
      </c>
      <c r="F59" s="240"/>
      <c r="G59" s="238">
        <f>ROUND(E59*F59,2)</f>
        <v>0</v>
      </c>
      <c r="H59" s="237" t="s">
        <v>175</v>
      </c>
      <c r="I59" s="265" t="s">
        <v>147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 t="s">
        <v>148</v>
      </c>
      <c r="AF59" s="204"/>
      <c r="AG59" s="204"/>
      <c r="AH59" s="204"/>
      <c r="AI59" s="204"/>
      <c r="AJ59" s="204"/>
      <c r="AK59" s="204"/>
      <c r="AL59" s="204"/>
      <c r="AM59" s="204">
        <v>21</v>
      </c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59"/>
      <c r="B60" s="217" t="s">
        <v>510</v>
      </c>
      <c r="C60" s="248"/>
      <c r="D60" s="260"/>
      <c r="E60" s="261"/>
      <c r="F60" s="262"/>
      <c r="G60" s="239"/>
      <c r="H60" s="237"/>
      <c r="I60" s="265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>
        <v>0</v>
      </c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63">
        <v>28</v>
      </c>
      <c r="B61" s="220" t="s">
        <v>511</v>
      </c>
      <c r="C61" s="249" t="s">
        <v>512</v>
      </c>
      <c r="D61" s="224" t="s">
        <v>507</v>
      </c>
      <c r="E61" s="229">
        <v>4.1200000000000001E-2</v>
      </c>
      <c r="F61" s="240"/>
      <c r="G61" s="238">
        <f>ROUND(E61*F61,2)</f>
        <v>0</v>
      </c>
      <c r="H61" s="237" t="s">
        <v>175</v>
      </c>
      <c r="I61" s="265" t="s">
        <v>147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 t="s">
        <v>148</v>
      </c>
      <c r="AF61" s="204"/>
      <c r="AG61" s="204"/>
      <c r="AH61" s="204"/>
      <c r="AI61" s="204"/>
      <c r="AJ61" s="204"/>
      <c r="AK61" s="204"/>
      <c r="AL61" s="204"/>
      <c r="AM61" s="204">
        <v>21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59"/>
      <c r="B62" s="221"/>
      <c r="C62" s="250" t="s">
        <v>513</v>
      </c>
      <c r="D62" s="225"/>
      <c r="E62" s="230"/>
      <c r="F62" s="243"/>
      <c r="G62" s="244"/>
      <c r="H62" s="237"/>
      <c r="I62" s="265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9" t="str">
        <f>C62</f>
        <v>Včetně naložení na dopravní prostředek a složení na skládku, bez poplatku za skládku.</v>
      </c>
      <c r="BB62" s="204"/>
      <c r="BC62" s="204"/>
      <c r="BD62" s="204"/>
      <c r="BE62" s="204"/>
      <c r="BF62" s="204"/>
      <c r="BG62" s="204"/>
      <c r="BH62" s="204"/>
    </row>
    <row r="63" spans="1:60" outlineLevel="1" x14ac:dyDescent="0.2">
      <c r="A63" s="263">
        <v>29</v>
      </c>
      <c r="B63" s="220" t="s">
        <v>514</v>
      </c>
      <c r="C63" s="249" t="s">
        <v>515</v>
      </c>
      <c r="D63" s="224" t="s">
        <v>507</v>
      </c>
      <c r="E63" s="229">
        <v>0.90639999999999998</v>
      </c>
      <c r="F63" s="240"/>
      <c r="G63" s="238">
        <f>ROUND(E63*F63,2)</f>
        <v>0</v>
      </c>
      <c r="H63" s="237" t="s">
        <v>175</v>
      </c>
      <c r="I63" s="265" t="s">
        <v>147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 t="s">
        <v>148</v>
      </c>
      <c r="AF63" s="204"/>
      <c r="AG63" s="204"/>
      <c r="AH63" s="204"/>
      <c r="AI63" s="204"/>
      <c r="AJ63" s="204"/>
      <c r="AK63" s="204"/>
      <c r="AL63" s="204"/>
      <c r="AM63" s="204">
        <v>21</v>
      </c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outlineLevel="1" x14ac:dyDescent="0.2">
      <c r="A64" s="259"/>
      <c r="B64" s="217" t="s">
        <v>516</v>
      </c>
      <c r="C64" s="248"/>
      <c r="D64" s="260"/>
      <c r="E64" s="261"/>
      <c r="F64" s="262"/>
      <c r="G64" s="239"/>
      <c r="H64" s="237"/>
      <c r="I64" s="265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>
        <v>0</v>
      </c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63">
        <v>30</v>
      </c>
      <c r="B65" s="220" t="s">
        <v>517</v>
      </c>
      <c r="C65" s="249" t="s">
        <v>518</v>
      </c>
      <c r="D65" s="224" t="s">
        <v>507</v>
      </c>
      <c r="E65" s="229">
        <v>4.1200000000000001E-2</v>
      </c>
      <c r="F65" s="240"/>
      <c r="G65" s="238">
        <f>ROUND(E65*F65,2)</f>
        <v>0</v>
      </c>
      <c r="H65" s="237" t="s">
        <v>175</v>
      </c>
      <c r="I65" s="265" t="s">
        <v>147</v>
      </c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 t="s">
        <v>148</v>
      </c>
      <c r="AF65" s="204"/>
      <c r="AG65" s="204"/>
      <c r="AH65" s="204"/>
      <c r="AI65" s="204"/>
      <c r="AJ65" s="204"/>
      <c r="AK65" s="204"/>
      <c r="AL65" s="204"/>
      <c r="AM65" s="204">
        <v>21</v>
      </c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x14ac:dyDescent="0.2">
      <c r="A66" s="258" t="s">
        <v>138</v>
      </c>
      <c r="B66" s="219" t="s">
        <v>123</v>
      </c>
      <c r="C66" s="246" t="s">
        <v>124</v>
      </c>
      <c r="D66" s="222"/>
      <c r="E66" s="227"/>
      <c r="F66" s="241">
        <f>SUM(G67:G71)</f>
        <v>0</v>
      </c>
      <c r="G66" s="242"/>
      <c r="H66" s="234"/>
      <c r="I66" s="264"/>
      <c r="AE66" t="s">
        <v>139</v>
      </c>
    </row>
    <row r="67" spans="1:60" outlineLevel="1" x14ac:dyDescent="0.2">
      <c r="A67" s="263">
        <v>31</v>
      </c>
      <c r="B67" s="220" t="s">
        <v>65</v>
      </c>
      <c r="C67" s="249" t="s">
        <v>738</v>
      </c>
      <c r="D67" s="224" t="s">
        <v>613</v>
      </c>
      <c r="E67" s="229">
        <v>1</v>
      </c>
      <c r="F67" s="240"/>
      <c r="G67" s="238">
        <f>ROUND(E67*F67,2)</f>
        <v>0</v>
      </c>
      <c r="H67" s="237"/>
      <c r="I67" s="265" t="s">
        <v>303</v>
      </c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 t="s">
        <v>304</v>
      </c>
      <c r="AF67" s="204"/>
      <c r="AG67" s="204"/>
      <c r="AH67" s="204"/>
      <c r="AI67" s="204"/>
      <c r="AJ67" s="204"/>
      <c r="AK67" s="204"/>
      <c r="AL67" s="204"/>
      <c r="AM67" s="204">
        <v>21</v>
      </c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63">
        <v>32</v>
      </c>
      <c r="B68" s="220" t="s">
        <v>67</v>
      </c>
      <c r="C68" s="249" t="s">
        <v>664</v>
      </c>
      <c r="D68" s="224" t="s">
        <v>613</v>
      </c>
      <c r="E68" s="229">
        <v>1</v>
      </c>
      <c r="F68" s="240"/>
      <c r="G68" s="238">
        <f>ROUND(E68*F68,2)</f>
        <v>0</v>
      </c>
      <c r="H68" s="237"/>
      <c r="I68" s="265" t="s">
        <v>303</v>
      </c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 t="s">
        <v>304</v>
      </c>
      <c r="AF68" s="204"/>
      <c r="AG68" s="204"/>
      <c r="AH68" s="204"/>
      <c r="AI68" s="204"/>
      <c r="AJ68" s="204"/>
      <c r="AK68" s="204"/>
      <c r="AL68" s="204"/>
      <c r="AM68" s="204">
        <v>21</v>
      </c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63">
        <v>33</v>
      </c>
      <c r="B69" s="220" t="s">
        <v>69</v>
      </c>
      <c r="C69" s="249" t="s">
        <v>665</v>
      </c>
      <c r="D69" s="224" t="s">
        <v>613</v>
      </c>
      <c r="E69" s="229">
        <v>1</v>
      </c>
      <c r="F69" s="240"/>
      <c r="G69" s="238">
        <f>ROUND(E69*F69,2)</f>
        <v>0</v>
      </c>
      <c r="H69" s="237"/>
      <c r="I69" s="265" t="s">
        <v>303</v>
      </c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 t="s">
        <v>304</v>
      </c>
      <c r="AF69" s="204"/>
      <c r="AG69" s="204"/>
      <c r="AH69" s="204"/>
      <c r="AI69" s="204"/>
      <c r="AJ69" s="204"/>
      <c r="AK69" s="204"/>
      <c r="AL69" s="204"/>
      <c r="AM69" s="204">
        <v>21</v>
      </c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63">
        <v>34</v>
      </c>
      <c r="B70" s="220" t="s">
        <v>71</v>
      </c>
      <c r="C70" s="249" t="s">
        <v>666</v>
      </c>
      <c r="D70" s="224" t="s">
        <v>613</v>
      </c>
      <c r="E70" s="229">
        <v>1</v>
      </c>
      <c r="F70" s="240"/>
      <c r="G70" s="238">
        <f>ROUND(E70*F70,2)</f>
        <v>0</v>
      </c>
      <c r="H70" s="237"/>
      <c r="I70" s="265" t="s">
        <v>303</v>
      </c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 t="s">
        <v>304</v>
      </c>
      <c r="AF70" s="204"/>
      <c r="AG70" s="204"/>
      <c r="AH70" s="204"/>
      <c r="AI70" s="204"/>
      <c r="AJ70" s="204"/>
      <c r="AK70" s="204"/>
      <c r="AL70" s="204"/>
      <c r="AM70" s="204">
        <v>21</v>
      </c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ht="13.5" outlineLevel="1" thickBot="1" x14ac:dyDescent="0.25">
      <c r="A71" s="275">
        <v>35</v>
      </c>
      <c r="B71" s="276" t="s">
        <v>565</v>
      </c>
      <c r="C71" s="277" t="s">
        <v>667</v>
      </c>
      <c r="D71" s="278" t="s">
        <v>613</v>
      </c>
      <c r="E71" s="279">
        <v>1</v>
      </c>
      <c r="F71" s="280"/>
      <c r="G71" s="281">
        <f>ROUND(E71*F71,2)</f>
        <v>0</v>
      </c>
      <c r="H71" s="282"/>
      <c r="I71" s="283" t="s">
        <v>303</v>
      </c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 t="s">
        <v>304</v>
      </c>
      <c r="AF71" s="204"/>
      <c r="AG71" s="204"/>
      <c r="AH71" s="204"/>
      <c r="AI71" s="204"/>
      <c r="AJ71" s="204"/>
      <c r="AK71" s="204"/>
      <c r="AL71" s="204"/>
      <c r="AM71" s="204">
        <v>21</v>
      </c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idden="1" x14ac:dyDescent="0.2">
      <c r="A72" s="54"/>
      <c r="B72" s="61" t="s">
        <v>545</v>
      </c>
      <c r="C72" s="252" t="s">
        <v>545</v>
      </c>
      <c r="D72" s="207"/>
      <c r="E72" s="205"/>
      <c r="F72" s="205"/>
      <c r="G72" s="205"/>
      <c r="H72" s="205"/>
      <c r="I72" s="206"/>
    </row>
    <row r="73" spans="1:60" hidden="1" x14ac:dyDescent="0.2">
      <c r="A73" s="253"/>
      <c r="B73" s="254" t="s">
        <v>544</v>
      </c>
      <c r="C73" s="255"/>
      <c r="D73" s="256"/>
      <c r="E73" s="253"/>
      <c r="F73" s="253"/>
      <c r="G73" s="257">
        <f>F8+F27+F30+F36+F38+F44+F51+F66</f>
        <v>0</v>
      </c>
      <c r="H73" s="46"/>
      <c r="I73" s="46"/>
      <c r="AN73">
        <v>15</v>
      </c>
      <c r="AO73">
        <v>21</v>
      </c>
    </row>
    <row r="74" spans="1:60" x14ac:dyDescent="0.2">
      <c r="A74" s="46"/>
      <c r="B74" s="245"/>
      <c r="C74" s="245"/>
      <c r="D74" s="183"/>
      <c r="E74" s="46"/>
      <c r="F74" s="46"/>
      <c r="G74" s="46"/>
      <c r="H74" s="46"/>
      <c r="I74" s="46"/>
      <c r="AN74">
        <f>SUMIF(AM8:AM73,AN73,G8:G73)</f>
        <v>0</v>
      </c>
      <c r="AO74">
        <f>SUMIF(AM8:AM73,AO73,G8:G73)</f>
        <v>0</v>
      </c>
    </row>
    <row r="75" spans="1:60" x14ac:dyDescent="0.2">
      <c r="D75" s="181"/>
    </row>
    <row r="76" spans="1:60" x14ac:dyDescent="0.2">
      <c r="D76" s="181"/>
    </row>
    <row r="77" spans="1:60" x14ac:dyDescent="0.2">
      <c r="D77" s="181"/>
    </row>
    <row r="78" spans="1:60" x14ac:dyDescent="0.2">
      <c r="D78" s="181"/>
    </row>
    <row r="79" spans="1:60" x14ac:dyDescent="0.2">
      <c r="D79" s="181"/>
    </row>
    <row r="80" spans="1:60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tK5o7lM9OyTZmsmT7MZ1TE84FCTM5G3W0A55izMZXXiub+CP8rJu/KnKsYE4Qn0CN5TVGf0WTWy7VdPy1wi44Q==" saltValue="nrW739M8fXoYCWt4f1iZ8Q==" spinCount="100000" sheet="1"/>
  <mergeCells count="31">
    <mergeCell ref="F66:G66"/>
    <mergeCell ref="B55:G55"/>
    <mergeCell ref="B57:G57"/>
    <mergeCell ref="B58:G58"/>
    <mergeCell ref="B60:G60"/>
    <mergeCell ref="C62:G62"/>
    <mergeCell ref="B64:G64"/>
    <mergeCell ref="B46:G46"/>
    <mergeCell ref="B48:G48"/>
    <mergeCell ref="B49:G49"/>
    <mergeCell ref="F51:G51"/>
    <mergeCell ref="B52:G52"/>
    <mergeCell ref="B54:G54"/>
    <mergeCell ref="B39:G39"/>
    <mergeCell ref="B40:G40"/>
    <mergeCell ref="B41:G41"/>
    <mergeCell ref="C43:G43"/>
    <mergeCell ref="F44:G44"/>
    <mergeCell ref="B45:G45"/>
    <mergeCell ref="B31:G31"/>
    <mergeCell ref="B32:G32"/>
    <mergeCell ref="B33:G33"/>
    <mergeCell ref="C35:G35"/>
    <mergeCell ref="F36:G36"/>
    <mergeCell ref="F38:G38"/>
    <mergeCell ref="A1:G1"/>
    <mergeCell ref="C7:G7"/>
    <mergeCell ref="F8:G8"/>
    <mergeCell ref="C10:G10"/>
    <mergeCell ref="F27:G27"/>
    <mergeCell ref="F30:G30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67</v>
      </c>
      <c r="C2" s="161" t="s">
        <v>68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7</v>
      </c>
      <c r="H6" s="35"/>
    </row>
    <row r="7" spans="1:15" ht="15.75" customHeight="1" x14ac:dyDescent="0.25">
      <c r="B7" s="93" t="str">
        <f>C2</f>
        <v>Hodiny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67</v>
      </c>
      <c r="B18" s="166" t="s">
        <v>68</v>
      </c>
      <c r="C18" s="165"/>
      <c r="D18" s="165"/>
      <c r="E18" s="165"/>
      <c r="F18" s="165"/>
      <c r="G18" s="167"/>
      <c r="H18" s="169">
        <f>'7 7 Pol'!G58</f>
        <v>0</v>
      </c>
      <c r="I18" s="32"/>
      <c r="J18" s="32"/>
      <c r="O18">
        <f>'7 7 Pol'!AN59</f>
        <v>0</v>
      </c>
      <c r="P18">
        <f>'7 7 Pol'!AO59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7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67</v>
      </c>
      <c r="E21" s="285" t="s">
        <v>68</v>
      </c>
      <c r="F21" s="285"/>
      <c r="G21" s="285"/>
      <c r="H21" s="285"/>
      <c r="I21" s="32"/>
      <c r="J21" s="32"/>
      <c r="BC21" s="284" t="str">
        <f>E21</f>
        <v>Hodiny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78</v>
      </c>
      <c r="B23" s="166" t="s">
        <v>80</v>
      </c>
      <c r="C23" s="165"/>
      <c r="D23" s="165"/>
      <c r="E23" s="165"/>
      <c r="F23" s="165"/>
      <c r="G23" s="167"/>
      <c r="H23" s="286">
        <f>'7 7 Pol'!F8+'7 7 Pol'!F41</f>
        <v>0</v>
      </c>
      <c r="I23" s="32"/>
      <c r="J23" s="32"/>
    </row>
    <row r="24" spans="1:55" ht="12.75" customHeight="1" x14ac:dyDescent="0.2">
      <c r="A24" s="168" t="s">
        <v>83</v>
      </c>
      <c r="B24" s="166" t="s">
        <v>82</v>
      </c>
      <c r="C24" s="165"/>
      <c r="D24" s="165"/>
      <c r="E24" s="165"/>
      <c r="F24" s="165"/>
      <c r="G24" s="167"/>
      <c r="H24" s="286">
        <f>'7 7 Pol'!F48</f>
        <v>0</v>
      </c>
      <c r="I24" s="32"/>
      <c r="J24" s="32"/>
    </row>
    <row r="25" spans="1:55" ht="12.75" customHeight="1" x14ac:dyDescent="0.2">
      <c r="A25" s="168" t="s">
        <v>103</v>
      </c>
      <c r="B25" s="166" t="s">
        <v>104</v>
      </c>
      <c r="C25" s="165"/>
      <c r="D25" s="165"/>
      <c r="E25" s="165"/>
      <c r="F25" s="165"/>
      <c r="G25" s="167"/>
      <c r="H25" s="286">
        <f>'7 7 Pol'!F17</f>
        <v>0</v>
      </c>
      <c r="I25" s="32"/>
      <c r="J25" s="32"/>
    </row>
    <row r="26" spans="1:55" ht="12.75" customHeight="1" x14ac:dyDescent="0.2">
      <c r="A26" s="168" t="s">
        <v>111</v>
      </c>
      <c r="B26" s="166" t="s">
        <v>112</v>
      </c>
      <c r="C26" s="165"/>
      <c r="D26" s="165"/>
      <c r="E26" s="165"/>
      <c r="F26" s="165"/>
      <c r="G26" s="167"/>
      <c r="H26" s="286">
        <f>'7 7 Pol'!F11+'7 7 Pol'!F24</f>
        <v>0</v>
      </c>
      <c r="I26" s="32"/>
      <c r="J26" s="32"/>
    </row>
    <row r="27" spans="1:55" ht="12.75" customHeight="1" x14ac:dyDescent="0.2">
      <c r="A27" s="168" t="s">
        <v>119</v>
      </c>
      <c r="B27" s="166" t="s">
        <v>120</v>
      </c>
      <c r="C27" s="165"/>
      <c r="D27" s="165"/>
      <c r="E27" s="165"/>
      <c r="F27" s="165"/>
      <c r="G27" s="167"/>
      <c r="H27" s="286">
        <f>'7 7 Pol'!F21+'7 7 Pol'!F28</f>
        <v>0</v>
      </c>
      <c r="I27" s="32"/>
      <c r="J27" s="32"/>
    </row>
    <row r="28" spans="1:55" ht="12.75" customHeight="1" x14ac:dyDescent="0.2">
      <c r="A28" s="168" t="s">
        <v>123</v>
      </c>
      <c r="B28" s="166" t="s">
        <v>124</v>
      </c>
      <c r="C28" s="165"/>
      <c r="D28" s="165"/>
      <c r="E28" s="165"/>
      <c r="F28" s="165"/>
      <c r="G28" s="167"/>
      <c r="H28" s="286">
        <f>'7 7 Pol'!F53</f>
        <v>0</v>
      </c>
      <c r="I28" s="32"/>
      <c r="J28" s="32"/>
    </row>
    <row r="29" spans="1:55" ht="12.75" customHeight="1" thickBot="1" x14ac:dyDescent="0.25">
      <c r="A29" s="175"/>
      <c r="B29" s="176" t="s">
        <v>548</v>
      </c>
      <c r="C29" s="177"/>
      <c r="D29" s="178" t="str">
        <f>D21</f>
        <v>7</v>
      </c>
      <c r="E29" s="177"/>
      <c r="F29" s="177"/>
      <c r="G29" s="179"/>
      <c r="H29" s="287">
        <f>SUM(H23:H28)</f>
        <v>0</v>
      </c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n6Sd9HouoyA4WABnXH6ZPSgSQWP2ZsZPtpJJtbCVh9Uit++KSJg18Ph3ltkcdlr2qBLEvluK66rumdbYMmc3ww==" saltValue="bX2xF3VmApH/1MdKoNRBzw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67</v>
      </c>
      <c r="C3" s="212" t="s">
        <v>68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67</v>
      </c>
      <c r="C4" s="213" t="s">
        <v>68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7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78</v>
      </c>
      <c r="C8" s="246" t="s">
        <v>80</v>
      </c>
      <c r="D8" s="222"/>
      <c r="E8" s="227"/>
      <c r="F8" s="232">
        <f>SUM(G9:G10)</f>
        <v>0</v>
      </c>
      <c r="G8" s="233"/>
      <c r="H8" s="234"/>
      <c r="I8" s="264"/>
      <c r="AE8" t="s">
        <v>139</v>
      </c>
    </row>
    <row r="9" spans="1:60" ht="22.5" outlineLevel="1" x14ac:dyDescent="0.2">
      <c r="A9" s="263">
        <v>1</v>
      </c>
      <c r="B9" s="220" t="s">
        <v>55</v>
      </c>
      <c r="C9" s="249" t="s">
        <v>739</v>
      </c>
      <c r="D9" s="224" t="s">
        <v>550</v>
      </c>
      <c r="E9" s="229">
        <v>1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63">
        <v>2</v>
      </c>
      <c r="B10" s="220" t="s">
        <v>57</v>
      </c>
      <c r="C10" s="249" t="s">
        <v>740</v>
      </c>
      <c r="D10" s="224" t="s">
        <v>550</v>
      </c>
      <c r="E10" s="229">
        <v>2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x14ac:dyDescent="0.2">
      <c r="A11" s="258" t="s">
        <v>138</v>
      </c>
      <c r="B11" s="219" t="s">
        <v>111</v>
      </c>
      <c r="C11" s="246" t="s">
        <v>112</v>
      </c>
      <c r="D11" s="222"/>
      <c r="E11" s="227"/>
      <c r="F11" s="241">
        <f>SUM(G12:G16)</f>
        <v>0</v>
      </c>
      <c r="G11" s="242"/>
      <c r="H11" s="234"/>
      <c r="I11" s="264"/>
      <c r="AE11" t="s">
        <v>139</v>
      </c>
    </row>
    <row r="12" spans="1:60" outlineLevel="1" x14ac:dyDescent="0.2">
      <c r="A12" s="259"/>
      <c r="B12" s="216" t="s">
        <v>725</v>
      </c>
      <c r="C12" s="247"/>
      <c r="D12" s="223"/>
      <c r="E12" s="228"/>
      <c r="F12" s="235"/>
      <c r="G12" s="236"/>
      <c r="H12" s="237"/>
      <c r="I12" s="265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>
        <v>0</v>
      </c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59"/>
      <c r="B13" s="217" t="s">
        <v>726</v>
      </c>
      <c r="C13" s="248"/>
      <c r="D13" s="260"/>
      <c r="E13" s="261"/>
      <c r="F13" s="262"/>
      <c r="G13" s="239"/>
      <c r="H13" s="237"/>
      <c r="I13" s="265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142</v>
      </c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59"/>
      <c r="B14" s="217" t="s">
        <v>727</v>
      </c>
      <c r="C14" s="248"/>
      <c r="D14" s="260"/>
      <c r="E14" s="261"/>
      <c r="F14" s="262"/>
      <c r="G14" s="239"/>
      <c r="H14" s="237"/>
      <c r="I14" s="265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>
        <v>1</v>
      </c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63">
        <v>3</v>
      </c>
      <c r="B15" s="220" t="s">
        <v>728</v>
      </c>
      <c r="C15" s="249" t="s">
        <v>729</v>
      </c>
      <c r="D15" s="224" t="s">
        <v>191</v>
      </c>
      <c r="E15" s="229">
        <v>35</v>
      </c>
      <c r="F15" s="240"/>
      <c r="G15" s="238">
        <f>ROUND(E15*F15,2)</f>
        <v>0</v>
      </c>
      <c r="H15" s="237" t="s">
        <v>175</v>
      </c>
      <c r="I15" s="265" t="s">
        <v>147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148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59"/>
      <c r="B16" s="221"/>
      <c r="C16" s="250" t="s">
        <v>181</v>
      </c>
      <c r="D16" s="225"/>
      <c r="E16" s="230"/>
      <c r="F16" s="243"/>
      <c r="G16" s="244"/>
      <c r="H16" s="237"/>
      <c r="I16" s="265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9" t="str">
        <f>C16</f>
        <v>Včetně pomocného lešení o výšce podlahy do 1900 mm a pro zatížení do 1,5 kPa  (150 kg/m2).</v>
      </c>
      <c r="BB16" s="204"/>
      <c r="BC16" s="204"/>
      <c r="BD16" s="204"/>
      <c r="BE16" s="204"/>
      <c r="BF16" s="204"/>
      <c r="BG16" s="204"/>
      <c r="BH16" s="204"/>
    </row>
    <row r="17" spans="1:60" x14ac:dyDescent="0.2">
      <c r="A17" s="258" t="s">
        <v>138</v>
      </c>
      <c r="B17" s="219" t="s">
        <v>103</v>
      </c>
      <c r="C17" s="246" t="s">
        <v>104</v>
      </c>
      <c r="D17" s="222"/>
      <c r="E17" s="227"/>
      <c r="F17" s="241">
        <f>SUM(G18:G20)</f>
        <v>0</v>
      </c>
      <c r="G17" s="242"/>
      <c r="H17" s="234"/>
      <c r="I17" s="264"/>
      <c r="AE17" t="s">
        <v>139</v>
      </c>
    </row>
    <row r="18" spans="1:60" outlineLevel="1" x14ac:dyDescent="0.2">
      <c r="A18" s="259"/>
      <c r="B18" s="216" t="s">
        <v>158</v>
      </c>
      <c r="C18" s="247"/>
      <c r="D18" s="223"/>
      <c r="E18" s="228"/>
      <c r="F18" s="235"/>
      <c r="G18" s="236"/>
      <c r="H18" s="237"/>
      <c r="I18" s="265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>
        <v>0</v>
      </c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59"/>
      <c r="B19" s="217" t="s">
        <v>141</v>
      </c>
      <c r="C19" s="248"/>
      <c r="D19" s="260"/>
      <c r="E19" s="261"/>
      <c r="F19" s="262"/>
      <c r="G19" s="239"/>
      <c r="H19" s="237"/>
      <c r="I19" s="265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142</v>
      </c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63">
        <v>4</v>
      </c>
      <c r="B20" s="220" t="s">
        <v>730</v>
      </c>
      <c r="C20" s="249" t="s">
        <v>731</v>
      </c>
      <c r="D20" s="224" t="s">
        <v>153</v>
      </c>
      <c r="E20" s="229">
        <v>2</v>
      </c>
      <c r="F20" s="240"/>
      <c r="G20" s="238">
        <f>ROUND(E20*F20,2)</f>
        <v>0</v>
      </c>
      <c r="H20" s="237" t="s">
        <v>146</v>
      </c>
      <c r="I20" s="265" t="s">
        <v>147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 t="s">
        <v>148</v>
      </c>
      <c r="AF20" s="204"/>
      <c r="AG20" s="204"/>
      <c r="AH20" s="204"/>
      <c r="AI20" s="204"/>
      <c r="AJ20" s="204"/>
      <c r="AK20" s="204"/>
      <c r="AL20" s="204"/>
      <c r="AM20" s="204">
        <v>21</v>
      </c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x14ac:dyDescent="0.2">
      <c r="A21" s="258" t="s">
        <v>138</v>
      </c>
      <c r="B21" s="219" t="s">
        <v>119</v>
      </c>
      <c r="C21" s="246" t="s">
        <v>120</v>
      </c>
      <c r="D21" s="222"/>
      <c r="E21" s="227"/>
      <c r="F21" s="241">
        <f>SUM(G22:G23)</f>
        <v>0</v>
      </c>
      <c r="G21" s="242"/>
      <c r="H21" s="234"/>
      <c r="I21" s="264"/>
      <c r="AE21" t="s">
        <v>139</v>
      </c>
    </row>
    <row r="22" spans="1:60" outlineLevel="1" x14ac:dyDescent="0.2">
      <c r="A22" s="259"/>
      <c r="B22" s="216" t="s">
        <v>519</v>
      </c>
      <c r="C22" s="247"/>
      <c r="D22" s="223"/>
      <c r="E22" s="228"/>
      <c r="F22" s="235"/>
      <c r="G22" s="236"/>
      <c r="H22" s="237"/>
      <c r="I22" s="265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>
        <v>0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63">
        <v>5</v>
      </c>
      <c r="B23" s="220" t="s">
        <v>736</v>
      </c>
      <c r="C23" s="249" t="s">
        <v>737</v>
      </c>
      <c r="D23" s="224" t="s">
        <v>507</v>
      </c>
      <c r="E23" s="229">
        <v>0.06</v>
      </c>
      <c r="F23" s="240"/>
      <c r="G23" s="238">
        <f>ROUND(E23*F23,2)</f>
        <v>0</v>
      </c>
      <c r="H23" s="237" t="s">
        <v>175</v>
      </c>
      <c r="I23" s="265" t="s">
        <v>147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148</v>
      </c>
      <c r="AF23" s="204"/>
      <c r="AG23" s="204"/>
      <c r="AH23" s="204"/>
      <c r="AI23" s="204"/>
      <c r="AJ23" s="204"/>
      <c r="AK23" s="204"/>
      <c r="AL23" s="204"/>
      <c r="AM23" s="204">
        <v>21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x14ac:dyDescent="0.2">
      <c r="A24" s="258" t="s">
        <v>138</v>
      </c>
      <c r="B24" s="219" t="s">
        <v>111</v>
      </c>
      <c r="C24" s="246" t="s">
        <v>112</v>
      </c>
      <c r="D24" s="222"/>
      <c r="E24" s="227"/>
      <c r="F24" s="241">
        <f>SUM(G25:G27)</f>
        <v>0</v>
      </c>
      <c r="G24" s="242"/>
      <c r="H24" s="234"/>
      <c r="I24" s="264"/>
      <c r="AE24" t="s">
        <v>139</v>
      </c>
    </row>
    <row r="25" spans="1:60" outlineLevel="1" x14ac:dyDescent="0.2">
      <c r="A25" s="259"/>
      <c r="B25" s="216" t="s">
        <v>741</v>
      </c>
      <c r="C25" s="247"/>
      <c r="D25" s="223"/>
      <c r="E25" s="228"/>
      <c r="F25" s="235"/>
      <c r="G25" s="236"/>
      <c r="H25" s="237"/>
      <c r="I25" s="265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>
        <v>0</v>
      </c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59"/>
      <c r="B26" s="217" t="s">
        <v>742</v>
      </c>
      <c r="C26" s="248"/>
      <c r="D26" s="260"/>
      <c r="E26" s="261"/>
      <c r="F26" s="262"/>
      <c r="G26" s="239"/>
      <c r="H26" s="237"/>
      <c r="I26" s="265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 t="s">
        <v>142</v>
      </c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63">
        <v>6</v>
      </c>
      <c r="B27" s="220" t="s">
        <v>743</v>
      </c>
      <c r="C27" s="249" t="s">
        <v>744</v>
      </c>
      <c r="D27" s="224" t="s">
        <v>145</v>
      </c>
      <c r="E27" s="229">
        <v>25</v>
      </c>
      <c r="F27" s="240"/>
      <c r="G27" s="238">
        <f>ROUND(E27*F27,2)</f>
        <v>0</v>
      </c>
      <c r="H27" s="237" t="s">
        <v>175</v>
      </c>
      <c r="I27" s="265" t="s">
        <v>147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148</v>
      </c>
      <c r="AF27" s="204"/>
      <c r="AG27" s="204"/>
      <c r="AH27" s="204"/>
      <c r="AI27" s="204"/>
      <c r="AJ27" s="204"/>
      <c r="AK27" s="204"/>
      <c r="AL27" s="204"/>
      <c r="AM27" s="204">
        <v>21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x14ac:dyDescent="0.2">
      <c r="A28" s="258" t="s">
        <v>138</v>
      </c>
      <c r="B28" s="219" t="s">
        <v>119</v>
      </c>
      <c r="C28" s="246" t="s">
        <v>120</v>
      </c>
      <c r="D28" s="222"/>
      <c r="E28" s="227"/>
      <c r="F28" s="241">
        <f>SUM(G29:G40)</f>
        <v>0</v>
      </c>
      <c r="G28" s="242"/>
      <c r="H28" s="234"/>
      <c r="I28" s="264"/>
      <c r="AE28" t="s">
        <v>139</v>
      </c>
    </row>
    <row r="29" spans="1:60" outlineLevel="1" x14ac:dyDescent="0.2">
      <c r="A29" s="259"/>
      <c r="B29" s="216" t="s">
        <v>503</v>
      </c>
      <c r="C29" s="247"/>
      <c r="D29" s="223"/>
      <c r="E29" s="228"/>
      <c r="F29" s="235"/>
      <c r="G29" s="236"/>
      <c r="H29" s="237"/>
      <c r="I29" s="265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>
        <v>0</v>
      </c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59"/>
      <c r="B30" s="217" t="s">
        <v>504</v>
      </c>
      <c r="C30" s="248"/>
      <c r="D30" s="260"/>
      <c r="E30" s="261"/>
      <c r="F30" s="262"/>
      <c r="G30" s="239"/>
      <c r="H30" s="237"/>
      <c r="I30" s="265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>
        <v>1</v>
      </c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63">
        <v>7</v>
      </c>
      <c r="B31" s="220" t="s">
        <v>505</v>
      </c>
      <c r="C31" s="249" t="s">
        <v>506</v>
      </c>
      <c r="D31" s="224" t="s">
        <v>507</v>
      </c>
      <c r="E31" s="229">
        <v>0.06</v>
      </c>
      <c r="F31" s="240"/>
      <c r="G31" s="238">
        <f>ROUND(E31*F31,2)</f>
        <v>0</v>
      </c>
      <c r="H31" s="237" t="s">
        <v>175</v>
      </c>
      <c r="I31" s="265" t="s">
        <v>147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148</v>
      </c>
      <c r="AF31" s="204"/>
      <c r="AG31" s="204"/>
      <c r="AH31" s="204"/>
      <c r="AI31" s="204"/>
      <c r="AJ31" s="204"/>
      <c r="AK31" s="204"/>
      <c r="AL31" s="204"/>
      <c r="AM31" s="204">
        <v>21</v>
      </c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59"/>
      <c r="B32" s="217" t="s">
        <v>503</v>
      </c>
      <c r="C32" s="248"/>
      <c r="D32" s="260"/>
      <c r="E32" s="261"/>
      <c r="F32" s="262"/>
      <c r="G32" s="239"/>
      <c r="H32" s="237"/>
      <c r="I32" s="265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>
        <v>0</v>
      </c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59"/>
      <c r="B33" s="217" t="s">
        <v>504</v>
      </c>
      <c r="C33" s="248"/>
      <c r="D33" s="260"/>
      <c r="E33" s="261"/>
      <c r="F33" s="262"/>
      <c r="G33" s="239"/>
      <c r="H33" s="237"/>
      <c r="I33" s="265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>
        <v>1</v>
      </c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63">
        <v>8</v>
      </c>
      <c r="B34" s="220" t="s">
        <v>508</v>
      </c>
      <c r="C34" s="249" t="s">
        <v>509</v>
      </c>
      <c r="D34" s="224" t="s">
        <v>507</v>
      </c>
      <c r="E34" s="229">
        <v>0.06</v>
      </c>
      <c r="F34" s="240"/>
      <c r="G34" s="238">
        <f>ROUND(E34*F34,2)</f>
        <v>0</v>
      </c>
      <c r="H34" s="237" t="s">
        <v>175</v>
      </c>
      <c r="I34" s="265" t="s">
        <v>147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 t="s">
        <v>148</v>
      </c>
      <c r="AF34" s="204"/>
      <c r="AG34" s="204"/>
      <c r="AH34" s="204"/>
      <c r="AI34" s="204"/>
      <c r="AJ34" s="204"/>
      <c r="AK34" s="204"/>
      <c r="AL34" s="204"/>
      <c r="AM34" s="204">
        <v>21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59"/>
      <c r="B35" s="217" t="s">
        <v>510</v>
      </c>
      <c r="C35" s="248"/>
      <c r="D35" s="260"/>
      <c r="E35" s="261"/>
      <c r="F35" s="262"/>
      <c r="G35" s="239"/>
      <c r="H35" s="237"/>
      <c r="I35" s="265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>
        <v>0</v>
      </c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63">
        <v>9</v>
      </c>
      <c r="B36" s="220" t="s">
        <v>511</v>
      </c>
      <c r="C36" s="249" t="s">
        <v>512</v>
      </c>
      <c r="D36" s="224" t="s">
        <v>507</v>
      </c>
      <c r="E36" s="229">
        <v>0.06</v>
      </c>
      <c r="F36" s="240"/>
      <c r="G36" s="238">
        <f>ROUND(E36*F36,2)</f>
        <v>0</v>
      </c>
      <c r="H36" s="237" t="s">
        <v>175</v>
      </c>
      <c r="I36" s="265" t="s">
        <v>147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 t="s">
        <v>148</v>
      </c>
      <c r="AF36" s="204"/>
      <c r="AG36" s="204"/>
      <c r="AH36" s="204"/>
      <c r="AI36" s="204"/>
      <c r="AJ36" s="204"/>
      <c r="AK36" s="204"/>
      <c r="AL36" s="204"/>
      <c r="AM36" s="204">
        <v>21</v>
      </c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59"/>
      <c r="B37" s="221"/>
      <c r="C37" s="250" t="s">
        <v>513</v>
      </c>
      <c r="D37" s="225"/>
      <c r="E37" s="230"/>
      <c r="F37" s="243"/>
      <c r="G37" s="244"/>
      <c r="H37" s="237"/>
      <c r="I37" s="265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9" t="str">
        <f>C37</f>
        <v>Včetně naložení na dopravní prostředek a složení na skládku, bez poplatku za skládku.</v>
      </c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63">
        <v>10</v>
      </c>
      <c r="B38" s="220" t="s">
        <v>514</v>
      </c>
      <c r="C38" s="249" t="s">
        <v>515</v>
      </c>
      <c r="D38" s="224" t="s">
        <v>507</v>
      </c>
      <c r="E38" s="229">
        <v>1.32</v>
      </c>
      <c r="F38" s="240"/>
      <c r="G38" s="238">
        <f>ROUND(E38*F38,2)</f>
        <v>0</v>
      </c>
      <c r="H38" s="237" t="s">
        <v>175</v>
      </c>
      <c r="I38" s="265" t="s">
        <v>147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 t="s">
        <v>148</v>
      </c>
      <c r="AF38" s="204"/>
      <c r="AG38" s="204"/>
      <c r="AH38" s="204"/>
      <c r="AI38" s="204"/>
      <c r="AJ38" s="204"/>
      <c r="AK38" s="204"/>
      <c r="AL38" s="204"/>
      <c r="AM38" s="204">
        <v>21</v>
      </c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59"/>
      <c r="B39" s="217" t="s">
        <v>516</v>
      </c>
      <c r="C39" s="248"/>
      <c r="D39" s="260"/>
      <c r="E39" s="261"/>
      <c r="F39" s="262"/>
      <c r="G39" s="239"/>
      <c r="H39" s="237"/>
      <c r="I39" s="265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>
        <v>0</v>
      </c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63">
        <v>11</v>
      </c>
      <c r="B40" s="220" t="s">
        <v>517</v>
      </c>
      <c r="C40" s="249" t="s">
        <v>518</v>
      </c>
      <c r="D40" s="224" t="s">
        <v>507</v>
      </c>
      <c r="E40" s="229">
        <v>0.06</v>
      </c>
      <c r="F40" s="240"/>
      <c r="G40" s="238">
        <f>ROUND(E40*F40,2)</f>
        <v>0</v>
      </c>
      <c r="H40" s="237" t="s">
        <v>175</v>
      </c>
      <c r="I40" s="265" t="s">
        <v>147</v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 t="s">
        <v>148</v>
      </c>
      <c r="AF40" s="204"/>
      <c r="AG40" s="204"/>
      <c r="AH40" s="204"/>
      <c r="AI40" s="204"/>
      <c r="AJ40" s="204"/>
      <c r="AK40" s="204"/>
      <c r="AL40" s="204"/>
      <c r="AM40" s="204">
        <v>21</v>
      </c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x14ac:dyDescent="0.2">
      <c r="A41" s="258" t="s">
        <v>138</v>
      </c>
      <c r="B41" s="219" t="s">
        <v>78</v>
      </c>
      <c r="C41" s="246" t="s">
        <v>80</v>
      </c>
      <c r="D41" s="222"/>
      <c r="E41" s="227"/>
      <c r="F41" s="241">
        <f>SUM(G42:G47)</f>
        <v>0</v>
      </c>
      <c r="G41" s="242"/>
      <c r="H41" s="234"/>
      <c r="I41" s="264"/>
      <c r="AE41" t="s">
        <v>139</v>
      </c>
    </row>
    <row r="42" spans="1:60" outlineLevel="1" x14ac:dyDescent="0.2">
      <c r="A42" s="263">
        <v>12</v>
      </c>
      <c r="B42" s="220" t="s">
        <v>59</v>
      </c>
      <c r="C42" s="249" t="s">
        <v>745</v>
      </c>
      <c r="D42" s="224" t="s">
        <v>550</v>
      </c>
      <c r="E42" s="229">
        <v>2</v>
      </c>
      <c r="F42" s="240"/>
      <c r="G42" s="238">
        <f>ROUND(E42*F42,2)</f>
        <v>0</v>
      </c>
      <c r="H42" s="237"/>
      <c r="I42" s="265" t="s">
        <v>303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 t="s">
        <v>304</v>
      </c>
      <c r="AF42" s="204"/>
      <c r="AG42" s="204"/>
      <c r="AH42" s="204"/>
      <c r="AI42" s="204"/>
      <c r="AJ42" s="204"/>
      <c r="AK42" s="204"/>
      <c r="AL42" s="204"/>
      <c r="AM42" s="204">
        <v>21</v>
      </c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22.5" outlineLevel="1" x14ac:dyDescent="0.2">
      <c r="A43" s="263">
        <v>13</v>
      </c>
      <c r="B43" s="220" t="s">
        <v>61</v>
      </c>
      <c r="C43" s="249" t="s">
        <v>746</v>
      </c>
      <c r="D43" s="224" t="s">
        <v>550</v>
      </c>
      <c r="E43" s="229">
        <v>4</v>
      </c>
      <c r="F43" s="240"/>
      <c r="G43" s="238">
        <f>ROUND(E43*F43,2)</f>
        <v>0</v>
      </c>
      <c r="H43" s="237"/>
      <c r="I43" s="265" t="s">
        <v>303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 t="s">
        <v>304</v>
      </c>
      <c r="AF43" s="204"/>
      <c r="AG43" s="204"/>
      <c r="AH43" s="204"/>
      <c r="AI43" s="204"/>
      <c r="AJ43" s="204"/>
      <c r="AK43" s="204"/>
      <c r="AL43" s="204"/>
      <c r="AM43" s="204">
        <v>21</v>
      </c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63">
        <v>14</v>
      </c>
      <c r="B44" s="220" t="s">
        <v>63</v>
      </c>
      <c r="C44" s="249" t="s">
        <v>747</v>
      </c>
      <c r="D44" s="224" t="s">
        <v>550</v>
      </c>
      <c r="E44" s="229">
        <v>1</v>
      </c>
      <c r="F44" s="240"/>
      <c r="G44" s="238">
        <f>ROUND(E44*F44,2)</f>
        <v>0</v>
      </c>
      <c r="H44" s="237"/>
      <c r="I44" s="265" t="s">
        <v>303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 t="s">
        <v>304</v>
      </c>
      <c r="AF44" s="204"/>
      <c r="AG44" s="204"/>
      <c r="AH44" s="204"/>
      <c r="AI44" s="204"/>
      <c r="AJ44" s="204"/>
      <c r="AK44" s="204"/>
      <c r="AL44" s="204"/>
      <c r="AM44" s="204">
        <v>21</v>
      </c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63">
        <v>15</v>
      </c>
      <c r="B45" s="220" t="s">
        <v>65</v>
      </c>
      <c r="C45" s="249" t="s">
        <v>748</v>
      </c>
      <c r="D45" s="224" t="s">
        <v>550</v>
      </c>
      <c r="E45" s="229">
        <v>8</v>
      </c>
      <c r="F45" s="240"/>
      <c r="G45" s="238">
        <f>ROUND(E45*F45,2)</f>
        <v>0</v>
      </c>
      <c r="H45" s="237"/>
      <c r="I45" s="265" t="s">
        <v>303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 t="s">
        <v>304</v>
      </c>
      <c r="AF45" s="204"/>
      <c r="AG45" s="204"/>
      <c r="AH45" s="204"/>
      <c r="AI45" s="204"/>
      <c r="AJ45" s="204"/>
      <c r="AK45" s="204"/>
      <c r="AL45" s="204"/>
      <c r="AM45" s="204">
        <v>21</v>
      </c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63">
        <v>16</v>
      </c>
      <c r="B46" s="220" t="s">
        <v>67</v>
      </c>
      <c r="C46" s="249" t="s">
        <v>704</v>
      </c>
      <c r="D46" s="224" t="s">
        <v>613</v>
      </c>
      <c r="E46" s="229">
        <v>1</v>
      </c>
      <c r="F46" s="240"/>
      <c r="G46" s="238">
        <f>ROUND(E46*F46,2)</f>
        <v>0</v>
      </c>
      <c r="H46" s="237"/>
      <c r="I46" s="265" t="s">
        <v>303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 t="s">
        <v>304</v>
      </c>
      <c r="AF46" s="204"/>
      <c r="AG46" s="204"/>
      <c r="AH46" s="204"/>
      <c r="AI46" s="204"/>
      <c r="AJ46" s="204"/>
      <c r="AK46" s="204"/>
      <c r="AL46" s="204"/>
      <c r="AM46" s="204">
        <v>21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63">
        <v>17</v>
      </c>
      <c r="B47" s="220" t="s">
        <v>69</v>
      </c>
      <c r="C47" s="249" t="s">
        <v>749</v>
      </c>
      <c r="D47" s="224" t="s">
        <v>550</v>
      </c>
      <c r="E47" s="229">
        <v>12</v>
      </c>
      <c r="F47" s="240"/>
      <c r="G47" s="238">
        <f>ROUND(E47*F47,2)</f>
        <v>0</v>
      </c>
      <c r="H47" s="237"/>
      <c r="I47" s="265" t="s">
        <v>303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 t="s">
        <v>304</v>
      </c>
      <c r="AF47" s="204"/>
      <c r="AG47" s="204"/>
      <c r="AH47" s="204"/>
      <c r="AI47" s="204"/>
      <c r="AJ47" s="204"/>
      <c r="AK47" s="204"/>
      <c r="AL47" s="204"/>
      <c r="AM47" s="204">
        <v>21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x14ac:dyDescent="0.2">
      <c r="A48" s="258" t="s">
        <v>138</v>
      </c>
      <c r="B48" s="219" t="s">
        <v>83</v>
      </c>
      <c r="C48" s="246" t="s">
        <v>82</v>
      </c>
      <c r="D48" s="222"/>
      <c r="E48" s="227"/>
      <c r="F48" s="241">
        <f>SUM(G49:G52)</f>
        <v>0</v>
      </c>
      <c r="G48" s="242"/>
      <c r="H48" s="234"/>
      <c r="I48" s="264"/>
      <c r="AE48" t="s">
        <v>139</v>
      </c>
    </row>
    <row r="49" spans="1:60" outlineLevel="1" x14ac:dyDescent="0.2">
      <c r="A49" s="263">
        <v>18</v>
      </c>
      <c r="B49" s="220" t="s">
        <v>55</v>
      </c>
      <c r="C49" s="249" t="s">
        <v>750</v>
      </c>
      <c r="D49" s="224" t="s">
        <v>191</v>
      </c>
      <c r="E49" s="229">
        <v>525</v>
      </c>
      <c r="F49" s="240"/>
      <c r="G49" s="238">
        <f>ROUND(E49*F49,2)</f>
        <v>0</v>
      </c>
      <c r="H49" s="237"/>
      <c r="I49" s="265" t="s">
        <v>303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 t="s">
        <v>304</v>
      </c>
      <c r="AF49" s="204"/>
      <c r="AG49" s="204"/>
      <c r="AH49" s="204"/>
      <c r="AI49" s="204"/>
      <c r="AJ49" s="204"/>
      <c r="AK49" s="204"/>
      <c r="AL49" s="204"/>
      <c r="AM49" s="204">
        <v>21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63">
        <v>19</v>
      </c>
      <c r="B50" s="220" t="s">
        <v>57</v>
      </c>
      <c r="C50" s="249" t="s">
        <v>636</v>
      </c>
      <c r="D50" s="224" t="s">
        <v>191</v>
      </c>
      <c r="E50" s="229">
        <v>180</v>
      </c>
      <c r="F50" s="240"/>
      <c r="G50" s="238">
        <f>ROUND(E50*F50,2)</f>
        <v>0</v>
      </c>
      <c r="H50" s="237"/>
      <c r="I50" s="265" t="s">
        <v>303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 t="s">
        <v>304</v>
      </c>
      <c r="AF50" s="204"/>
      <c r="AG50" s="204"/>
      <c r="AH50" s="204"/>
      <c r="AI50" s="204"/>
      <c r="AJ50" s="204"/>
      <c r="AK50" s="204"/>
      <c r="AL50" s="204"/>
      <c r="AM50" s="204">
        <v>21</v>
      </c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63">
        <v>20</v>
      </c>
      <c r="B51" s="220" t="s">
        <v>65</v>
      </c>
      <c r="C51" s="249" t="s">
        <v>687</v>
      </c>
      <c r="D51" s="224" t="s">
        <v>613</v>
      </c>
      <c r="E51" s="229">
        <v>1</v>
      </c>
      <c r="F51" s="240"/>
      <c r="G51" s="238">
        <f>ROUND(E51*F51,2)</f>
        <v>0</v>
      </c>
      <c r="H51" s="237"/>
      <c r="I51" s="265" t="s">
        <v>303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 t="s">
        <v>304</v>
      </c>
      <c r="AF51" s="204"/>
      <c r="AG51" s="204"/>
      <c r="AH51" s="204"/>
      <c r="AI51" s="204"/>
      <c r="AJ51" s="204"/>
      <c r="AK51" s="204"/>
      <c r="AL51" s="204"/>
      <c r="AM51" s="204">
        <v>21</v>
      </c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63">
        <v>21</v>
      </c>
      <c r="B52" s="220" t="s">
        <v>67</v>
      </c>
      <c r="C52" s="249" t="s">
        <v>654</v>
      </c>
      <c r="D52" s="224" t="s">
        <v>655</v>
      </c>
      <c r="E52" s="229">
        <v>10</v>
      </c>
      <c r="F52" s="240"/>
      <c r="G52" s="238">
        <f>ROUND(E52*F52,2)</f>
        <v>0</v>
      </c>
      <c r="H52" s="237"/>
      <c r="I52" s="265" t="s">
        <v>303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 t="s">
        <v>304</v>
      </c>
      <c r="AF52" s="204"/>
      <c r="AG52" s="204"/>
      <c r="AH52" s="204"/>
      <c r="AI52" s="204"/>
      <c r="AJ52" s="204"/>
      <c r="AK52" s="204"/>
      <c r="AL52" s="204"/>
      <c r="AM52" s="204">
        <v>21</v>
      </c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x14ac:dyDescent="0.2">
      <c r="A53" s="258" t="s">
        <v>138</v>
      </c>
      <c r="B53" s="219" t="s">
        <v>123</v>
      </c>
      <c r="C53" s="246" t="s">
        <v>124</v>
      </c>
      <c r="D53" s="222"/>
      <c r="E53" s="227"/>
      <c r="F53" s="241">
        <f>SUM(G54:G56)</f>
        <v>0</v>
      </c>
      <c r="G53" s="242"/>
      <c r="H53" s="234"/>
      <c r="I53" s="264"/>
      <c r="AE53" t="s">
        <v>139</v>
      </c>
    </row>
    <row r="54" spans="1:60" outlineLevel="1" x14ac:dyDescent="0.2">
      <c r="A54" s="263">
        <v>22</v>
      </c>
      <c r="B54" s="220" t="s">
        <v>65</v>
      </c>
      <c r="C54" s="249" t="s">
        <v>664</v>
      </c>
      <c r="D54" s="224" t="s">
        <v>613</v>
      </c>
      <c r="E54" s="229">
        <v>1</v>
      </c>
      <c r="F54" s="240"/>
      <c r="G54" s="238">
        <f>ROUND(E54*F54,2)</f>
        <v>0</v>
      </c>
      <c r="H54" s="237"/>
      <c r="I54" s="265" t="s">
        <v>303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 t="s">
        <v>304</v>
      </c>
      <c r="AF54" s="204"/>
      <c r="AG54" s="204"/>
      <c r="AH54" s="204"/>
      <c r="AI54" s="204"/>
      <c r="AJ54" s="204"/>
      <c r="AK54" s="204"/>
      <c r="AL54" s="204"/>
      <c r="AM54" s="204">
        <v>21</v>
      </c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63">
        <v>23</v>
      </c>
      <c r="B55" s="220" t="s">
        <v>67</v>
      </c>
      <c r="C55" s="249" t="s">
        <v>665</v>
      </c>
      <c r="D55" s="224" t="s">
        <v>613</v>
      </c>
      <c r="E55" s="229">
        <v>1</v>
      </c>
      <c r="F55" s="240"/>
      <c r="G55" s="238">
        <f>ROUND(E55*F55,2)</f>
        <v>0</v>
      </c>
      <c r="H55" s="237"/>
      <c r="I55" s="265" t="s">
        <v>303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 t="s">
        <v>304</v>
      </c>
      <c r="AF55" s="204"/>
      <c r="AG55" s="204"/>
      <c r="AH55" s="204"/>
      <c r="AI55" s="204"/>
      <c r="AJ55" s="204"/>
      <c r="AK55" s="204"/>
      <c r="AL55" s="204"/>
      <c r="AM55" s="204">
        <v>21</v>
      </c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3.5" outlineLevel="1" thickBot="1" x14ac:dyDescent="0.25">
      <c r="A56" s="275">
        <v>24</v>
      </c>
      <c r="B56" s="276" t="s">
        <v>69</v>
      </c>
      <c r="C56" s="277" t="s">
        <v>751</v>
      </c>
      <c r="D56" s="278" t="s">
        <v>613</v>
      </c>
      <c r="E56" s="279">
        <v>1</v>
      </c>
      <c r="F56" s="280"/>
      <c r="G56" s="281">
        <f>ROUND(E56*F56,2)</f>
        <v>0</v>
      </c>
      <c r="H56" s="282"/>
      <c r="I56" s="283" t="s">
        <v>303</v>
      </c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 t="s">
        <v>304</v>
      </c>
      <c r="AF56" s="204"/>
      <c r="AG56" s="204"/>
      <c r="AH56" s="204"/>
      <c r="AI56" s="204"/>
      <c r="AJ56" s="204"/>
      <c r="AK56" s="204"/>
      <c r="AL56" s="204"/>
      <c r="AM56" s="204">
        <v>21</v>
      </c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idden="1" x14ac:dyDescent="0.2">
      <c r="A57" s="54"/>
      <c r="B57" s="61" t="s">
        <v>545</v>
      </c>
      <c r="C57" s="252" t="s">
        <v>545</v>
      </c>
      <c r="D57" s="207"/>
      <c r="E57" s="205"/>
      <c r="F57" s="205"/>
      <c r="G57" s="205"/>
      <c r="H57" s="205"/>
      <c r="I57" s="206"/>
    </row>
    <row r="58" spans="1:60" hidden="1" x14ac:dyDescent="0.2">
      <c r="A58" s="253"/>
      <c r="B58" s="254" t="s">
        <v>544</v>
      </c>
      <c r="C58" s="255"/>
      <c r="D58" s="256"/>
      <c r="E58" s="253"/>
      <c r="F58" s="253"/>
      <c r="G58" s="257">
        <f>F8+F11+F17+F21+F24+F28+F41+F48+F53</f>
        <v>0</v>
      </c>
      <c r="H58" s="46"/>
      <c r="I58" s="46"/>
      <c r="AN58">
        <v>15</v>
      </c>
      <c r="AO58">
        <v>21</v>
      </c>
    </row>
    <row r="59" spans="1:60" x14ac:dyDescent="0.2">
      <c r="A59" s="46"/>
      <c r="B59" s="245"/>
      <c r="C59" s="245"/>
      <c r="D59" s="183"/>
      <c r="E59" s="46"/>
      <c r="F59" s="46"/>
      <c r="G59" s="46"/>
      <c r="H59" s="46"/>
      <c r="I59" s="46"/>
      <c r="AN59">
        <f>SUMIF(AM8:AM58,AN58,G8:G58)</f>
        <v>0</v>
      </c>
      <c r="AO59">
        <f>SUMIF(AM8:AM58,AO58,G8:G58)</f>
        <v>0</v>
      </c>
    </row>
    <row r="60" spans="1:60" x14ac:dyDescent="0.2">
      <c r="D60" s="181"/>
    </row>
    <row r="61" spans="1:60" x14ac:dyDescent="0.2">
      <c r="D61" s="181"/>
    </row>
    <row r="62" spans="1:60" x14ac:dyDescent="0.2">
      <c r="D62" s="181"/>
    </row>
    <row r="63" spans="1:60" x14ac:dyDescent="0.2">
      <c r="D63" s="181"/>
    </row>
    <row r="64" spans="1:60" x14ac:dyDescent="0.2">
      <c r="D64" s="181"/>
    </row>
    <row r="65" spans="4:4" x14ac:dyDescent="0.2">
      <c r="D65" s="181"/>
    </row>
    <row r="66" spans="4:4" x14ac:dyDescent="0.2">
      <c r="D66" s="181"/>
    </row>
    <row r="67" spans="4:4" x14ac:dyDescent="0.2">
      <c r="D67" s="181"/>
    </row>
    <row r="68" spans="4:4" x14ac:dyDescent="0.2">
      <c r="D68" s="181"/>
    </row>
    <row r="69" spans="4:4" x14ac:dyDescent="0.2">
      <c r="D69" s="181"/>
    </row>
    <row r="70" spans="4:4" x14ac:dyDescent="0.2">
      <c r="D70" s="181"/>
    </row>
    <row r="71" spans="4:4" x14ac:dyDescent="0.2">
      <c r="D71" s="181"/>
    </row>
    <row r="72" spans="4:4" x14ac:dyDescent="0.2">
      <c r="D72" s="181"/>
    </row>
    <row r="73" spans="4:4" x14ac:dyDescent="0.2">
      <c r="D73" s="181"/>
    </row>
    <row r="74" spans="4:4" x14ac:dyDescent="0.2">
      <c r="D74" s="181"/>
    </row>
    <row r="75" spans="4:4" x14ac:dyDescent="0.2">
      <c r="D75" s="181"/>
    </row>
    <row r="76" spans="4:4" x14ac:dyDescent="0.2">
      <c r="D76" s="181"/>
    </row>
    <row r="77" spans="4:4" x14ac:dyDescent="0.2">
      <c r="D77" s="181"/>
    </row>
    <row r="78" spans="4:4" x14ac:dyDescent="0.2">
      <c r="D78" s="181"/>
    </row>
    <row r="79" spans="4:4" x14ac:dyDescent="0.2">
      <c r="D79" s="181"/>
    </row>
    <row r="80" spans="4:4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meNRivePOaelp0iygG5sJ2SS4OdV/QSp8Bg2wMp4Me0U9Slv6IDkOrNzBVs3DA4DyqJKQMsrHlgXDp3R1DlzHw==" saltValue="rS9lScrmwbxzGVrhqNLsuw==" spinCount="100000" sheet="1"/>
  <mergeCells count="27">
    <mergeCell ref="F41:G41"/>
    <mergeCell ref="F48:G48"/>
    <mergeCell ref="F53:G53"/>
    <mergeCell ref="B30:G30"/>
    <mergeCell ref="B32:G32"/>
    <mergeCell ref="B33:G33"/>
    <mergeCell ref="B35:G35"/>
    <mergeCell ref="C37:G37"/>
    <mergeCell ref="B39:G39"/>
    <mergeCell ref="B22:G22"/>
    <mergeCell ref="F24:G24"/>
    <mergeCell ref="B25:G25"/>
    <mergeCell ref="B26:G26"/>
    <mergeCell ref="F28:G28"/>
    <mergeCell ref="B29:G29"/>
    <mergeCell ref="B14:G14"/>
    <mergeCell ref="C16:G16"/>
    <mergeCell ref="F17:G17"/>
    <mergeCell ref="B18:G18"/>
    <mergeCell ref="B19:G19"/>
    <mergeCell ref="F21:G21"/>
    <mergeCell ref="A1:G1"/>
    <mergeCell ref="C7:G7"/>
    <mergeCell ref="F8:G8"/>
    <mergeCell ref="F11:G11"/>
    <mergeCell ref="B12:G12"/>
    <mergeCell ref="B13:G13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69</v>
      </c>
      <c r="C2" s="161" t="s">
        <v>70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8</v>
      </c>
      <c r="H6" s="35"/>
    </row>
    <row r="7" spans="1:15" ht="15.75" customHeight="1" x14ac:dyDescent="0.25">
      <c r="B7" s="93" t="str">
        <f>C2</f>
        <v>DT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69</v>
      </c>
      <c r="B18" s="166" t="s">
        <v>70</v>
      </c>
      <c r="C18" s="165"/>
      <c r="D18" s="165"/>
      <c r="E18" s="165"/>
      <c r="F18" s="165"/>
      <c r="G18" s="167"/>
      <c r="H18" s="169">
        <f>'8 8 Pol'!G16</f>
        <v>0</v>
      </c>
      <c r="I18" s="32"/>
      <c r="J18" s="32"/>
      <c r="O18">
        <f>'8 8 Pol'!AN17</f>
        <v>0</v>
      </c>
      <c r="P18">
        <f>'8 8 Pol'!AO17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8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69</v>
      </c>
      <c r="E21" s="285" t="s">
        <v>70</v>
      </c>
      <c r="F21" s="285"/>
      <c r="G21" s="285"/>
      <c r="H21" s="285"/>
      <c r="I21" s="32"/>
      <c r="J21" s="32"/>
      <c r="BC21" s="284" t="str">
        <f>E21</f>
        <v>DT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78</v>
      </c>
      <c r="B23" s="166" t="s">
        <v>80</v>
      </c>
      <c r="C23" s="165"/>
      <c r="D23" s="165"/>
      <c r="E23" s="165"/>
      <c r="F23" s="165"/>
      <c r="G23" s="167"/>
      <c r="H23" s="286">
        <f>'8 8 Pol'!F8</f>
        <v>0</v>
      </c>
      <c r="I23" s="32"/>
      <c r="J23" s="32"/>
    </row>
    <row r="24" spans="1:55" ht="12.75" customHeight="1" x14ac:dyDescent="0.2">
      <c r="A24" s="168" t="s">
        <v>123</v>
      </c>
      <c r="B24" s="166" t="s">
        <v>124</v>
      </c>
      <c r="C24" s="165"/>
      <c r="D24" s="165"/>
      <c r="E24" s="165"/>
      <c r="F24" s="165"/>
      <c r="G24" s="167"/>
      <c r="H24" s="286">
        <f>'8 8 Pol'!F12</f>
        <v>0</v>
      </c>
      <c r="I24" s="32"/>
      <c r="J24" s="32"/>
    </row>
    <row r="25" spans="1:55" ht="12.75" customHeight="1" thickBot="1" x14ac:dyDescent="0.25">
      <c r="A25" s="175"/>
      <c r="B25" s="176" t="s">
        <v>548</v>
      </c>
      <c r="C25" s="177"/>
      <c r="D25" s="178" t="str">
        <f>D21</f>
        <v>8</v>
      </c>
      <c r="E25" s="177"/>
      <c r="F25" s="177"/>
      <c r="G25" s="179"/>
      <c r="H25" s="287">
        <f>SUM(H23:H24)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4Iq6mAPu9WSl7aL0BR8vIxo6Qode14Nk44CCT/khh4I0X56K+9trCxkSVo1whxG91avTPjTz2793CCEYixXQpA==" saltValue="3jo5Q4GgAxiUVj1DAd2ptQ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76"/>
  <sheetViews>
    <sheetView showGridLines="0" topLeftCell="B1" zoomScaleNormal="100" zoomScaleSheetLayoutView="75" workbookViewId="0">
      <selection activeCell="M35" sqref="M35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/>
      <c r="F5" s="104" t="s">
        <v>43</v>
      </c>
      <c r="G5" s="11"/>
      <c r="I5" s="11"/>
    </row>
    <row r="6" spans="1:14" ht="13.5" customHeight="1" x14ac:dyDescent="0.25">
      <c r="B6" s="10"/>
      <c r="C6" s="37"/>
      <c r="D6" s="103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05" t="s">
        <v>44</v>
      </c>
      <c r="H11" s="13" t="s">
        <v>2</v>
      </c>
      <c r="I11" s="107" t="s">
        <v>53</v>
      </c>
      <c r="J11" s="51"/>
    </row>
    <row r="12" spans="1:14" x14ac:dyDescent="0.2">
      <c r="D12" s="105" t="s">
        <v>45</v>
      </c>
      <c r="H12" s="13" t="s">
        <v>3</v>
      </c>
      <c r="J12" s="51"/>
    </row>
    <row r="13" spans="1:14" ht="12" customHeight="1" x14ac:dyDescent="0.2">
      <c r="C13" s="106" t="s">
        <v>47</v>
      </c>
      <c r="D13" s="105" t="s">
        <v>46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05" t="s">
        <v>48</v>
      </c>
      <c r="H15" s="13" t="s">
        <v>2</v>
      </c>
      <c r="I15" s="107" t="s">
        <v>52</v>
      </c>
      <c r="J15" s="52"/>
    </row>
    <row r="16" spans="1:14" ht="12" customHeight="1" x14ac:dyDescent="0.2">
      <c r="C16" s="13"/>
      <c r="D16" s="105" t="s">
        <v>49</v>
      </c>
      <c r="H16" s="13" t="s">
        <v>3</v>
      </c>
      <c r="J16" s="52"/>
    </row>
    <row r="17" spans="1:16" ht="12" customHeight="1" x14ac:dyDescent="0.2">
      <c r="C17" s="106" t="s">
        <v>51</v>
      </c>
      <c r="D17" s="105" t="s">
        <v>50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8"/>
      <c r="B21" s="109" t="s">
        <v>20</v>
      </c>
      <c r="C21" s="110"/>
      <c r="D21" s="110"/>
      <c r="E21" s="111"/>
      <c r="F21" s="112"/>
      <c r="G21" s="112"/>
      <c r="H21" s="119" t="s">
        <v>21</v>
      </c>
      <c r="I21" s="120" t="s">
        <v>22</v>
      </c>
      <c r="J21" s="121" t="s">
        <v>23</v>
      </c>
    </row>
    <row r="22" spans="1:16" x14ac:dyDescent="0.2">
      <c r="A22" s="116"/>
      <c r="B22" s="116" t="s">
        <v>54</v>
      </c>
      <c r="C22" s="117"/>
      <c r="D22" s="117"/>
      <c r="E22" s="117"/>
      <c r="F22" s="117"/>
      <c r="G22" s="118"/>
      <c r="H22" s="122"/>
      <c r="I22" s="123">
        <v>9</v>
      </c>
      <c r="J22" s="124"/>
    </row>
    <row r="23" spans="1:16" x14ac:dyDescent="0.2">
      <c r="A23" s="116"/>
      <c r="B23" s="116" t="s">
        <v>55</v>
      </c>
      <c r="C23" s="117" t="s">
        <v>56</v>
      </c>
      <c r="D23" s="117"/>
      <c r="E23" s="117"/>
      <c r="F23" s="117"/>
      <c r="G23" s="118"/>
      <c r="H23" s="122"/>
      <c r="I23" s="123">
        <v>1</v>
      </c>
      <c r="J23" s="124">
        <f>'Rekapitulace Objekt 1'!H19</f>
        <v>0</v>
      </c>
      <c r="O23" t="s">
        <v>766</v>
      </c>
      <c r="P23" t="s">
        <v>766</v>
      </c>
    </row>
    <row r="24" spans="1:16" x14ac:dyDescent="0.2">
      <c r="A24" s="116"/>
      <c r="B24" s="116" t="s">
        <v>57</v>
      </c>
      <c r="C24" s="117" t="s">
        <v>58</v>
      </c>
      <c r="D24" s="117"/>
      <c r="E24" s="117"/>
      <c r="F24" s="117"/>
      <c r="G24" s="118"/>
      <c r="H24" s="122"/>
      <c r="I24" s="123">
        <v>1</v>
      </c>
      <c r="J24" s="124">
        <f>'Rekapitulace Objekt 2'!H19</f>
        <v>0</v>
      </c>
      <c r="O24" t="s">
        <v>766</v>
      </c>
      <c r="P24" t="s">
        <v>766</v>
      </c>
    </row>
    <row r="25" spans="1:16" x14ac:dyDescent="0.2">
      <c r="A25" s="116"/>
      <c r="B25" s="116" t="s">
        <v>59</v>
      </c>
      <c r="C25" s="117" t="s">
        <v>60</v>
      </c>
      <c r="D25" s="117"/>
      <c r="E25" s="117"/>
      <c r="F25" s="117"/>
      <c r="G25" s="118"/>
      <c r="H25" s="122"/>
      <c r="I25" s="123">
        <v>1</v>
      </c>
      <c r="J25" s="124">
        <f>'Rekapitulace Objekt 3'!H19</f>
        <v>0</v>
      </c>
      <c r="O25" t="s">
        <v>766</v>
      </c>
      <c r="P25" t="s">
        <v>766</v>
      </c>
    </row>
    <row r="26" spans="1:16" x14ac:dyDescent="0.2">
      <c r="A26" s="116"/>
      <c r="B26" s="116" t="s">
        <v>61</v>
      </c>
      <c r="C26" s="117" t="s">
        <v>62</v>
      </c>
      <c r="D26" s="117"/>
      <c r="E26" s="117"/>
      <c r="F26" s="117"/>
      <c r="G26" s="118"/>
      <c r="H26" s="122"/>
      <c r="I26" s="123">
        <v>1</v>
      </c>
      <c r="J26" s="124">
        <f>'Rekapitulace Objekt 4'!H19</f>
        <v>0</v>
      </c>
      <c r="O26" t="s">
        <v>766</v>
      </c>
      <c r="P26" t="s">
        <v>766</v>
      </c>
    </row>
    <row r="27" spans="1:16" x14ac:dyDescent="0.2">
      <c r="A27" s="116"/>
      <c r="B27" s="116" t="s">
        <v>63</v>
      </c>
      <c r="C27" s="117" t="s">
        <v>64</v>
      </c>
      <c r="D27" s="117"/>
      <c r="E27" s="117"/>
      <c r="F27" s="117"/>
      <c r="G27" s="118"/>
      <c r="H27" s="122"/>
      <c r="I27" s="123">
        <v>1</v>
      </c>
      <c r="J27" s="124">
        <f>'Rekapitulace Objekt 5'!H19</f>
        <v>0</v>
      </c>
      <c r="O27" t="s">
        <v>766</v>
      </c>
      <c r="P27" t="s">
        <v>766</v>
      </c>
    </row>
    <row r="28" spans="1:16" x14ac:dyDescent="0.2">
      <c r="A28" s="116"/>
      <c r="B28" s="116" t="s">
        <v>65</v>
      </c>
      <c r="C28" s="117" t="s">
        <v>66</v>
      </c>
      <c r="D28" s="117"/>
      <c r="E28" s="117"/>
      <c r="F28" s="117"/>
      <c r="G28" s="118"/>
      <c r="H28" s="122"/>
      <c r="I28" s="123">
        <v>1</v>
      </c>
      <c r="J28" s="124">
        <f>'Rekapitulace Objekt 6'!H19</f>
        <v>0</v>
      </c>
      <c r="O28" t="s">
        <v>766</v>
      </c>
      <c r="P28" t="s">
        <v>766</v>
      </c>
    </row>
    <row r="29" spans="1:16" x14ac:dyDescent="0.2">
      <c r="A29" s="116"/>
      <c r="B29" s="116" t="s">
        <v>67</v>
      </c>
      <c r="C29" s="117" t="s">
        <v>68</v>
      </c>
      <c r="D29" s="117"/>
      <c r="E29" s="117"/>
      <c r="F29" s="117"/>
      <c r="G29" s="118"/>
      <c r="H29" s="122"/>
      <c r="I29" s="123">
        <v>1</v>
      </c>
      <c r="J29" s="124">
        <f>'Rekapitulace Objekt 7'!H19</f>
        <v>0</v>
      </c>
      <c r="O29" t="s">
        <v>766</v>
      </c>
      <c r="P29" t="s">
        <v>766</v>
      </c>
    </row>
    <row r="30" spans="1:16" x14ac:dyDescent="0.2">
      <c r="A30" s="116"/>
      <c r="B30" s="116" t="s">
        <v>69</v>
      </c>
      <c r="C30" s="117" t="s">
        <v>70</v>
      </c>
      <c r="D30" s="117"/>
      <c r="E30" s="117"/>
      <c r="F30" s="117"/>
      <c r="G30" s="118"/>
      <c r="H30" s="122"/>
      <c r="I30" s="123">
        <v>1</v>
      </c>
      <c r="J30" s="124">
        <f>'Rekapitulace Objekt 8'!H19</f>
        <v>0</v>
      </c>
      <c r="O30" t="s">
        <v>766</v>
      </c>
      <c r="P30" t="s">
        <v>766</v>
      </c>
    </row>
    <row r="31" spans="1:16" x14ac:dyDescent="0.2">
      <c r="A31" s="116"/>
      <c r="B31" s="116" t="s">
        <v>71</v>
      </c>
      <c r="C31" s="117" t="s">
        <v>72</v>
      </c>
      <c r="D31" s="117"/>
      <c r="E31" s="117"/>
      <c r="F31" s="117"/>
      <c r="G31" s="118"/>
      <c r="H31" s="122"/>
      <c r="I31" s="123">
        <v>1</v>
      </c>
      <c r="J31" s="124">
        <f>'Rekapitulace Objekt 9'!H19</f>
        <v>0</v>
      </c>
      <c r="O31" t="s">
        <v>766</v>
      </c>
      <c r="P31" t="s">
        <v>766</v>
      </c>
    </row>
    <row r="32" spans="1:16" ht="25.5" customHeight="1" x14ac:dyDescent="0.25">
      <c r="A32" s="126"/>
      <c r="B32" s="127" t="s">
        <v>73</v>
      </c>
      <c r="C32" s="128"/>
      <c r="D32" s="128"/>
      <c r="E32" s="128"/>
      <c r="F32" s="129"/>
      <c r="G32" s="130"/>
      <c r="H32" s="131"/>
      <c r="I32" s="132"/>
      <c r="J32" s="125">
        <f>SUM(J22:J31)</f>
        <v>0</v>
      </c>
    </row>
    <row r="41" spans="1:10" ht="15.75" x14ac:dyDescent="0.25">
      <c r="B41" s="133" t="s">
        <v>74</v>
      </c>
    </row>
    <row r="43" spans="1:10" ht="25.5" customHeight="1" x14ac:dyDescent="0.2">
      <c r="A43" s="134"/>
      <c r="B43" s="135" t="s">
        <v>75</v>
      </c>
      <c r="C43" s="136" t="s">
        <v>76</v>
      </c>
      <c r="D43" s="136"/>
      <c r="E43" s="136"/>
      <c r="F43" s="136"/>
      <c r="G43" s="137"/>
      <c r="H43" s="137"/>
      <c r="I43" s="137"/>
      <c r="J43" s="138" t="s">
        <v>77</v>
      </c>
    </row>
    <row r="44" spans="1:10" ht="25.5" customHeight="1" x14ac:dyDescent="0.2">
      <c r="A44" s="139"/>
      <c r="B44" s="140" t="s">
        <v>78</v>
      </c>
      <c r="C44" s="141" t="s">
        <v>79</v>
      </c>
      <c r="D44" s="141"/>
      <c r="E44" s="141"/>
      <c r="F44" s="142"/>
      <c r="G44" s="143"/>
      <c r="H44" s="143"/>
      <c r="I44" s="143"/>
      <c r="J44" s="144">
        <f>'5 5 Pol'!F8</f>
        <v>0</v>
      </c>
    </row>
    <row r="45" spans="1:10" ht="25.5" customHeight="1" x14ac:dyDescent="0.2">
      <c r="A45" s="139"/>
      <c r="B45" s="139" t="s">
        <v>78</v>
      </c>
      <c r="C45" s="145" t="s">
        <v>80</v>
      </c>
      <c r="D45" s="145"/>
      <c r="E45" s="145"/>
      <c r="F45" s="146"/>
      <c r="G45" s="147"/>
      <c r="H45" s="147"/>
      <c r="I45" s="147"/>
      <c r="J45" s="148">
        <f>'4 4 Pol'!F8+'6 6 Pol'!F8+'7 7 Pol'!F8+'7 7 Pol'!F41+'8 8 Pol'!F8+'9 9 Pol'!F8</f>
        <v>0</v>
      </c>
    </row>
    <row r="46" spans="1:10" ht="25.5" customHeight="1" x14ac:dyDescent="0.2">
      <c r="A46" s="139"/>
      <c r="B46" s="139" t="s">
        <v>81</v>
      </c>
      <c r="C46" s="145" t="s">
        <v>82</v>
      </c>
      <c r="D46" s="145"/>
      <c r="E46" s="145"/>
      <c r="F46" s="146"/>
      <c r="G46" s="147"/>
      <c r="H46" s="147"/>
      <c r="I46" s="147"/>
      <c r="J46" s="148">
        <f>'2 2 Pol'!F158</f>
        <v>0</v>
      </c>
    </row>
    <row r="47" spans="1:10" ht="25.5" customHeight="1" x14ac:dyDescent="0.2">
      <c r="A47" s="139"/>
      <c r="B47" s="139" t="s">
        <v>83</v>
      </c>
      <c r="C47" s="145" t="s">
        <v>84</v>
      </c>
      <c r="D47" s="145"/>
      <c r="E47" s="145"/>
      <c r="F47" s="146"/>
      <c r="G47" s="147"/>
      <c r="H47" s="147"/>
      <c r="I47" s="147"/>
      <c r="J47" s="148">
        <f>'5 5 Pol'!F22</f>
        <v>0</v>
      </c>
    </row>
    <row r="48" spans="1:10" ht="25.5" customHeight="1" x14ac:dyDescent="0.2">
      <c r="A48" s="139"/>
      <c r="B48" s="139" t="s">
        <v>83</v>
      </c>
      <c r="C48" s="145" t="s">
        <v>85</v>
      </c>
      <c r="D48" s="145"/>
      <c r="E48" s="145"/>
      <c r="F48" s="146"/>
      <c r="G48" s="147"/>
      <c r="H48" s="147"/>
      <c r="I48" s="147"/>
      <c r="J48" s="148">
        <f>'2 2 Pol'!F8</f>
        <v>0</v>
      </c>
    </row>
    <row r="49" spans="1:10" ht="25.5" customHeight="1" x14ac:dyDescent="0.2">
      <c r="A49" s="139"/>
      <c r="B49" s="139" t="s">
        <v>83</v>
      </c>
      <c r="C49" s="145" t="s">
        <v>82</v>
      </c>
      <c r="D49" s="145"/>
      <c r="E49" s="145"/>
      <c r="F49" s="146"/>
      <c r="G49" s="147"/>
      <c r="H49" s="147"/>
      <c r="I49" s="147"/>
      <c r="J49" s="148">
        <f>'4 4 Pol'!F20+'6 6 Pol'!F27+'6 6 Pol'!F36+'7 7 Pol'!F48+'9 9 Pol'!F17</f>
        <v>0</v>
      </c>
    </row>
    <row r="50" spans="1:10" ht="25.5" customHeight="1" x14ac:dyDescent="0.2">
      <c r="A50" s="139"/>
      <c r="B50" s="139" t="s">
        <v>83</v>
      </c>
      <c r="C50" s="145" t="s">
        <v>86</v>
      </c>
      <c r="D50" s="145"/>
      <c r="E50" s="145"/>
      <c r="F50" s="146"/>
      <c r="G50" s="147"/>
      <c r="H50" s="147"/>
      <c r="I50" s="147"/>
      <c r="J50" s="148">
        <f>'3 3 Pol'!F8</f>
        <v>0</v>
      </c>
    </row>
    <row r="51" spans="1:10" ht="25.5" customHeight="1" x14ac:dyDescent="0.2">
      <c r="A51" s="139"/>
      <c r="B51" s="139" t="s">
        <v>87</v>
      </c>
      <c r="C51" s="145" t="s">
        <v>79</v>
      </c>
      <c r="D51" s="145"/>
      <c r="E51" s="145"/>
      <c r="F51" s="146"/>
      <c r="G51" s="147"/>
      <c r="H51" s="147"/>
      <c r="I51" s="147"/>
      <c r="J51" s="148">
        <f>'5 5 Pol'!F33</f>
        <v>0</v>
      </c>
    </row>
    <row r="52" spans="1:10" ht="25.5" customHeight="1" x14ac:dyDescent="0.2">
      <c r="A52" s="139"/>
      <c r="B52" s="139" t="s">
        <v>87</v>
      </c>
      <c r="C52" s="145" t="s">
        <v>88</v>
      </c>
      <c r="D52" s="145"/>
      <c r="E52" s="145"/>
      <c r="F52" s="146"/>
      <c r="G52" s="147"/>
      <c r="H52" s="147"/>
      <c r="I52" s="147"/>
      <c r="J52" s="148">
        <f>'2 2 Pol'!F45</f>
        <v>0</v>
      </c>
    </row>
    <row r="53" spans="1:10" ht="25.5" customHeight="1" x14ac:dyDescent="0.2">
      <c r="A53" s="139"/>
      <c r="B53" s="139" t="s">
        <v>89</v>
      </c>
      <c r="C53" s="145" t="s">
        <v>84</v>
      </c>
      <c r="D53" s="145"/>
      <c r="E53" s="145"/>
      <c r="F53" s="146"/>
      <c r="G53" s="147"/>
      <c r="H53" s="147"/>
      <c r="I53" s="147"/>
      <c r="J53" s="148">
        <f>'5 5 Pol'!F42</f>
        <v>0</v>
      </c>
    </row>
    <row r="54" spans="1:10" ht="25.5" customHeight="1" x14ac:dyDescent="0.2">
      <c r="A54" s="139"/>
      <c r="B54" s="139" t="s">
        <v>89</v>
      </c>
      <c r="C54" s="145" t="s">
        <v>90</v>
      </c>
      <c r="D54" s="145"/>
      <c r="E54" s="145"/>
      <c r="F54" s="146"/>
      <c r="G54" s="147"/>
      <c r="H54" s="147"/>
      <c r="I54" s="147"/>
      <c r="J54" s="148">
        <f>'2 2 Pol'!F78</f>
        <v>0</v>
      </c>
    </row>
    <row r="55" spans="1:10" ht="25.5" customHeight="1" x14ac:dyDescent="0.2">
      <c r="A55" s="139"/>
      <c r="B55" s="139" t="s">
        <v>91</v>
      </c>
      <c r="C55" s="145" t="s">
        <v>92</v>
      </c>
      <c r="D55" s="145"/>
      <c r="E55" s="145"/>
      <c r="F55" s="146"/>
      <c r="G55" s="147"/>
      <c r="H55" s="147"/>
      <c r="I55" s="147"/>
      <c r="J55" s="148">
        <f>'2 2 Pol'!F92</f>
        <v>0</v>
      </c>
    </row>
    <row r="56" spans="1:10" ht="25.5" customHeight="1" x14ac:dyDescent="0.2">
      <c r="A56" s="139"/>
      <c r="B56" s="139" t="s">
        <v>93</v>
      </c>
      <c r="C56" s="145" t="s">
        <v>94</v>
      </c>
      <c r="D56" s="145"/>
      <c r="E56" s="145"/>
      <c r="F56" s="146"/>
      <c r="G56" s="147"/>
      <c r="H56" s="147"/>
      <c r="I56" s="147"/>
      <c r="J56" s="148">
        <f>'2 2 Pol'!F106</f>
        <v>0</v>
      </c>
    </row>
    <row r="57" spans="1:10" ht="25.5" customHeight="1" x14ac:dyDescent="0.2">
      <c r="A57" s="139"/>
      <c r="B57" s="139" t="s">
        <v>95</v>
      </c>
      <c r="C57" s="145" t="s">
        <v>96</v>
      </c>
      <c r="D57" s="145"/>
      <c r="E57" s="145"/>
      <c r="F57" s="146"/>
      <c r="G57" s="147"/>
      <c r="H57" s="147"/>
      <c r="I57" s="147"/>
      <c r="J57" s="148">
        <f>'2 2 Pol'!F120</f>
        <v>0</v>
      </c>
    </row>
    <row r="58" spans="1:10" ht="25.5" customHeight="1" x14ac:dyDescent="0.2">
      <c r="A58" s="139"/>
      <c r="B58" s="139" t="s">
        <v>97</v>
      </c>
      <c r="C58" s="145" t="s">
        <v>98</v>
      </c>
      <c r="D58" s="145"/>
      <c r="E58" s="145"/>
      <c r="F58" s="146"/>
      <c r="G58" s="147"/>
      <c r="H58" s="147"/>
      <c r="I58" s="147"/>
      <c r="J58" s="148">
        <f>'2 2 Pol'!F140</f>
        <v>0</v>
      </c>
    </row>
    <row r="59" spans="1:10" ht="25.5" customHeight="1" x14ac:dyDescent="0.2">
      <c r="A59" s="139"/>
      <c r="B59" s="139" t="s">
        <v>99</v>
      </c>
      <c r="C59" s="145" t="s">
        <v>100</v>
      </c>
      <c r="D59" s="145"/>
      <c r="E59" s="145"/>
      <c r="F59" s="146"/>
      <c r="G59" s="147"/>
      <c r="H59" s="147"/>
      <c r="I59" s="147"/>
      <c r="J59" s="148">
        <f>'2 2 Pol'!F145</f>
        <v>0</v>
      </c>
    </row>
    <row r="60" spans="1:10" ht="25.5" customHeight="1" x14ac:dyDescent="0.2">
      <c r="A60" s="139"/>
      <c r="B60" s="139" t="s">
        <v>59</v>
      </c>
      <c r="C60" s="145" t="s">
        <v>101</v>
      </c>
      <c r="D60" s="145"/>
      <c r="E60" s="145"/>
      <c r="F60" s="146"/>
      <c r="G60" s="147"/>
      <c r="H60" s="147"/>
      <c r="I60" s="147"/>
      <c r="J60" s="148">
        <f>'1 1 Pol'!F8</f>
        <v>0</v>
      </c>
    </row>
    <row r="61" spans="1:10" ht="25.5" customHeight="1" x14ac:dyDescent="0.2">
      <c r="A61" s="139"/>
      <c r="B61" s="139" t="s">
        <v>61</v>
      </c>
      <c r="C61" s="145" t="s">
        <v>102</v>
      </c>
      <c r="D61" s="145"/>
      <c r="E61" s="145"/>
      <c r="F61" s="146"/>
      <c r="G61" s="147"/>
      <c r="H61" s="147"/>
      <c r="I61" s="147"/>
      <c r="J61" s="148">
        <f>'1 1 Pol'!F12</f>
        <v>0</v>
      </c>
    </row>
    <row r="62" spans="1:10" ht="25.5" customHeight="1" x14ac:dyDescent="0.2">
      <c r="A62" s="139"/>
      <c r="B62" s="139" t="s">
        <v>103</v>
      </c>
      <c r="C62" s="145" t="s">
        <v>104</v>
      </c>
      <c r="D62" s="145"/>
      <c r="E62" s="145"/>
      <c r="F62" s="146"/>
      <c r="G62" s="147"/>
      <c r="H62" s="147"/>
      <c r="I62" s="147"/>
      <c r="J62" s="148">
        <f>'1 1 Pol'!F21+'6 6 Pol'!F44+'7 7 Pol'!F17+'9 9 Pol'!F29+'9 9 Pol'!F39</f>
        <v>0</v>
      </c>
    </row>
    <row r="63" spans="1:10" ht="25.5" customHeight="1" x14ac:dyDescent="0.2">
      <c r="A63" s="139"/>
      <c r="B63" s="139" t="s">
        <v>105</v>
      </c>
      <c r="C63" s="145" t="s">
        <v>106</v>
      </c>
      <c r="D63" s="145"/>
      <c r="E63" s="145"/>
      <c r="F63" s="146"/>
      <c r="G63" s="147"/>
      <c r="H63" s="147"/>
      <c r="I63" s="147"/>
      <c r="J63" s="148">
        <f>'1 1 Pol'!F25</f>
        <v>0</v>
      </c>
    </row>
    <row r="64" spans="1:10" ht="25.5" customHeight="1" x14ac:dyDescent="0.2">
      <c r="A64" s="139"/>
      <c r="B64" s="139" t="s">
        <v>107</v>
      </c>
      <c r="C64" s="145" t="s">
        <v>108</v>
      </c>
      <c r="D64" s="145"/>
      <c r="E64" s="145"/>
      <c r="F64" s="146"/>
      <c r="G64" s="147"/>
      <c r="H64" s="147"/>
      <c r="I64" s="147"/>
      <c r="J64" s="148">
        <f>'1 1 Pol'!F28</f>
        <v>0</v>
      </c>
    </row>
    <row r="65" spans="1:10" ht="25.5" customHeight="1" x14ac:dyDescent="0.2">
      <c r="A65" s="139"/>
      <c r="B65" s="139" t="s">
        <v>109</v>
      </c>
      <c r="C65" s="145" t="s">
        <v>110</v>
      </c>
      <c r="D65" s="145"/>
      <c r="E65" s="145"/>
      <c r="F65" s="146"/>
      <c r="G65" s="147"/>
      <c r="H65" s="147"/>
      <c r="I65" s="147"/>
      <c r="J65" s="148">
        <f>'1 1 Pol'!F34</f>
        <v>0</v>
      </c>
    </row>
    <row r="66" spans="1:10" ht="25.5" customHeight="1" x14ac:dyDescent="0.2">
      <c r="A66" s="139"/>
      <c r="B66" s="139" t="s">
        <v>111</v>
      </c>
      <c r="C66" s="145" t="s">
        <v>112</v>
      </c>
      <c r="D66" s="145"/>
      <c r="E66" s="145"/>
      <c r="F66" s="146"/>
      <c r="G66" s="147"/>
      <c r="H66" s="147"/>
      <c r="I66" s="147"/>
      <c r="J66" s="148">
        <f>'1 1 Pol'!F37+'6 6 Pol'!F30+'6 6 Pol'!F38+'7 7 Pol'!F11+'7 7 Pol'!F24+'9 9 Pol'!F23+'9 9 Pol'!F33</f>
        <v>0</v>
      </c>
    </row>
    <row r="67" spans="1:10" ht="25.5" customHeight="1" x14ac:dyDescent="0.2">
      <c r="A67" s="139"/>
      <c r="B67" s="139" t="s">
        <v>113</v>
      </c>
      <c r="C67" s="145" t="s">
        <v>114</v>
      </c>
      <c r="D67" s="145"/>
      <c r="E67" s="145"/>
      <c r="F67" s="146"/>
      <c r="G67" s="147"/>
      <c r="H67" s="147"/>
      <c r="I67" s="147"/>
      <c r="J67" s="148">
        <f>'1 1 Pol'!F56</f>
        <v>0</v>
      </c>
    </row>
    <row r="68" spans="1:10" ht="25.5" customHeight="1" x14ac:dyDescent="0.2">
      <c r="A68" s="139"/>
      <c r="B68" s="139" t="s">
        <v>115</v>
      </c>
      <c r="C68" s="145" t="s">
        <v>116</v>
      </c>
      <c r="D68" s="145"/>
      <c r="E68" s="145"/>
      <c r="F68" s="146"/>
      <c r="G68" s="147"/>
      <c r="H68" s="147"/>
      <c r="I68" s="147"/>
      <c r="J68" s="148">
        <f>'1 1 Pol'!F62</f>
        <v>0</v>
      </c>
    </row>
    <row r="69" spans="1:10" ht="25.5" customHeight="1" x14ac:dyDescent="0.2">
      <c r="A69" s="139"/>
      <c r="B69" s="139" t="s">
        <v>117</v>
      </c>
      <c r="C69" s="145" t="s">
        <v>118</v>
      </c>
      <c r="D69" s="145"/>
      <c r="E69" s="145"/>
      <c r="F69" s="146"/>
      <c r="G69" s="147"/>
      <c r="H69" s="147"/>
      <c r="I69" s="147"/>
      <c r="J69" s="148">
        <f>'1 1 Pol'!F233</f>
        <v>0</v>
      </c>
    </row>
    <row r="70" spans="1:10" ht="25.5" customHeight="1" x14ac:dyDescent="0.2">
      <c r="A70" s="139"/>
      <c r="B70" s="139" t="s">
        <v>119</v>
      </c>
      <c r="C70" s="145" t="s">
        <v>120</v>
      </c>
      <c r="D70" s="145"/>
      <c r="E70" s="145"/>
      <c r="F70" s="146"/>
      <c r="G70" s="147"/>
      <c r="H70" s="147"/>
      <c r="I70" s="147"/>
      <c r="J70" s="148">
        <f>'1 1 Pol'!F246+'6 6 Pol'!F51+'7 7 Pol'!F21+'7 7 Pol'!F28+'9 9 Pol'!F47</f>
        <v>0</v>
      </c>
    </row>
    <row r="71" spans="1:10" ht="25.5" customHeight="1" x14ac:dyDescent="0.2">
      <c r="A71" s="139"/>
      <c r="B71" s="139" t="s">
        <v>121</v>
      </c>
      <c r="C71" s="145" t="s">
        <v>122</v>
      </c>
      <c r="D71" s="145"/>
      <c r="E71" s="145"/>
      <c r="F71" s="146"/>
      <c r="G71" s="147"/>
      <c r="H71" s="147"/>
      <c r="I71" s="147"/>
      <c r="J71" s="148">
        <f>'1 1 Pol'!F264</f>
        <v>0</v>
      </c>
    </row>
    <row r="72" spans="1:10" ht="25.5" customHeight="1" x14ac:dyDescent="0.2">
      <c r="A72" s="139"/>
      <c r="B72" s="149" t="s">
        <v>123</v>
      </c>
      <c r="C72" s="150" t="s">
        <v>124</v>
      </c>
      <c r="D72" s="150"/>
      <c r="E72" s="150"/>
      <c r="F72" s="151"/>
      <c r="G72" s="152"/>
      <c r="H72" s="152"/>
      <c r="I72" s="152"/>
      <c r="J72" s="153">
        <f>'1 1 Pol'!F267+'2 2 Pol'!F180+'4 4 Pol'!F30+'6 6 Pol'!F66+'7 7 Pol'!F53+'8 8 Pol'!F12+'9 9 Pol'!F43</f>
        <v>0</v>
      </c>
    </row>
    <row r="73" spans="1:10" ht="25.5" customHeight="1" x14ac:dyDescent="0.2">
      <c r="A73" s="154"/>
      <c r="B73" s="155" t="s">
        <v>125</v>
      </c>
      <c r="C73" s="156"/>
      <c r="D73" s="156"/>
      <c r="E73" s="156"/>
      <c r="F73" s="157"/>
      <c r="G73" s="158"/>
      <c r="H73" s="158"/>
      <c r="I73" s="158"/>
      <c r="J73" s="159">
        <f>SUM(J44:J72)</f>
        <v>0</v>
      </c>
    </row>
    <row r="74" spans="1:10" x14ac:dyDescent="0.2">
      <c r="A74" s="113"/>
      <c r="B74" s="113"/>
      <c r="C74" s="113"/>
      <c r="D74" s="113"/>
      <c r="E74" s="113"/>
      <c r="F74" s="113"/>
      <c r="G74" s="114"/>
      <c r="H74" s="113"/>
      <c r="I74" s="114"/>
      <c r="J74" s="115"/>
    </row>
    <row r="75" spans="1:10" x14ac:dyDescent="0.2">
      <c r="A75" s="113"/>
      <c r="B75" s="113"/>
      <c r="C75" s="113"/>
      <c r="D75" s="113"/>
      <c r="E75" s="113"/>
      <c r="F75" s="113"/>
      <c r="G75" s="114"/>
      <c r="H75" s="113"/>
      <c r="I75" s="114"/>
      <c r="J75" s="115"/>
    </row>
    <row r="76" spans="1:10" x14ac:dyDescent="0.2">
      <c r="A76" s="113"/>
      <c r="B76" s="113"/>
      <c r="C76" s="113"/>
      <c r="D76" s="113"/>
      <c r="E76" s="113"/>
      <c r="F76" s="113"/>
      <c r="G76" s="114"/>
      <c r="H76" s="113"/>
      <c r="I76" s="114"/>
      <c r="J76" s="115"/>
    </row>
  </sheetData>
  <sheetProtection algorithmName="SHA-512" hashValue="y8oa49FTekJo2r8sAJ9iTp+/r1tEmY5Q2riE+jNCE73PjiPiYBspq2aOn0Htc9M+5fmnM4ARlDD7mI2Q5CHCAw==" saltValue="JQqlXsEJQr9wRyox2aWjFA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0">
    <mergeCell ref="C67:I67"/>
    <mergeCell ref="C68:I68"/>
    <mergeCell ref="C69:I69"/>
    <mergeCell ref="C70:I70"/>
    <mergeCell ref="C71:I71"/>
    <mergeCell ref="C72:I72"/>
    <mergeCell ref="C61:I61"/>
    <mergeCell ref="C62:I62"/>
    <mergeCell ref="C63:I63"/>
    <mergeCell ref="C64:I64"/>
    <mergeCell ref="C65:I65"/>
    <mergeCell ref="C66:I66"/>
    <mergeCell ref="C55:I55"/>
    <mergeCell ref="C56:I56"/>
    <mergeCell ref="C57:I57"/>
    <mergeCell ref="C58:I58"/>
    <mergeCell ref="C59:I59"/>
    <mergeCell ref="C60:I60"/>
    <mergeCell ref="C49:I49"/>
    <mergeCell ref="C50:I50"/>
    <mergeCell ref="C51:I51"/>
    <mergeCell ref="C52:I52"/>
    <mergeCell ref="C53:I53"/>
    <mergeCell ref="C54:I54"/>
    <mergeCell ref="B32:E32"/>
    <mergeCell ref="C44:I44"/>
    <mergeCell ref="C45:I45"/>
    <mergeCell ref="C46:I46"/>
    <mergeCell ref="C47:I47"/>
    <mergeCell ref="C48:I48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69</v>
      </c>
      <c r="C3" s="212" t="s">
        <v>70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69</v>
      </c>
      <c r="C4" s="213" t="s">
        <v>70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9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78</v>
      </c>
      <c r="C8" s="246" t="s">
        <v>80</v>
      </c>
      <c r="D8" s="288"/>
      <c r="E8" s="227"/>
      <c r="F8" s="232">
        <f>SUM(G9:G11)</f>
        <v>0</v>
      </c>
      <c r="G8" s="233"/>
      <c r="H8" s="234"/>
      <c r="I8" s="264"/>
      <c r="AE8" t="s">
        <v>139</v>
      </c>
    </row>
    <row r="9" spans="1:60" outlineLevel="1" x14ac:dyDescent="0.2">
      <c r="A9" s="263">
        <v>1</v>
      </c>
      <c r="B9" s="220" t="s">
        <v>55</v>
      </c>
      <c r="C9" s="249" t="s">
        <v>752</v>
      </c>
      <c r="D9" s="289" t="s">
        <v>550</v>
      </c>
      <c r="E9" s="229">
        <v>1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63">
        <v>2</v>
      </c>
      <c r="B10" s="220" t="s">
        <v>57</v>
      </c>
      <c r="C10" s="249" t="s">
        <v>753</v>
      </c>
      <c r="D10" s="289" t="s">
        <v>550</v>
      </c>
      <c r="E10" s="229">
        <v>50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63">
        <v>3</v>
      </c>
      <c r="B11" s="220" t="s">
        <v>59</v>
      </c>
      <c r="C11" s="249" t="s">
        <v>754</v>
      </c>
      <c r="D11" s="289" t="s">
        <v>550</v>
      </c>
      <c r="E11" s="229">
        <v>1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x14ac:dyDescent="0.2">
      <c r="A12" s="258" t="s">
        <v>138</v>
      </c>
      <c r="B12" s="219" t="s">
        <v>123</v>
      </c>
      <c r="C12" s="246" t="s">
        <v>124</v>
      </c>
      <c r="D12" s="288"/>
      <c r="E12" s="227"/>
      <c r="F12" s="241">
        <f>SUM(G13:G14)</f>
        <v>0</v>
      </c>
      <c r="G12" s="242"/>
      <c r="H12" s="234"/>
      <c r="I12" s="264"/>
      <c r="AE12" t="s">
        <v>139</v>
      </c>
    </row>
    <row r="13" spans="1:60" outlineLevel="1" x14ac:dyDescent="0.2">
      <c r="A13" s="263">
        <v>4</v>
      </c>
      <c r="B13" s="220" t="s">
        <v>59</v>
      </c>
      <c r="C13" s="249" t="s">
        <v>664</v>
      </c>
      <c r="D13" s="289" t="s">
        <v>613</v>
      </c>
      <c r="E13" s="229">
        <v>1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3.5" outlineLevel="1" thickBot="1" x14ac:dyDescent="0.25">
      <c r="A14" s="275">
        <v>5</v>
      </c>
      <c r="B14" s="276" t="s">
        <v>61</v>
      </c>
      <c r="C14" s="277" t="s">
        <v>665</v>
      </c>
      <c r="D14" s="291" t="s">
        <v>613</v>
      </c>
      <c r="E14" s="279">
        <v>1</v>
      </c>
      <c r="F14" s="280"/>
      <c r="G14" s="281">
        <f>ROUND(E14*F14,2)</f>
        <v>0</v>
      </c>
      <c r="H14" s="282"/>
      <c r="I14" s="283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idden="1" x14ac:dyDescent="0.2">
      <c r="A15" s="54"/>
      <c r="B15" s="61" t="s">
        <v>545</v>
      </c>
      <c r="C15" s="252" t="s">
        <v>545</v>
      </c>
      <c r="D15" s="207"/>
      <c r="E15" s="205"/>
      <c r="F15" s="205"/>
      <c r="G15" s="205"/>
      <c r="H15" s="205"/>
      <c r="I15" s="206"/>
    </row>
    <row r="16" spans="1:60" hidden="1" x14ac:dyDescent="0.2">
      <c r="A16" s="253"/>
      <c r="B16" s="254" t="s">
        <v>544</v>
      </c>
      <c r="C16" s="255"/>
      <c r="D16" s="256"/>
      <c r="E16" s="253"/>
      <c r="F16" s="253"/>
      <c r="G16" s="257">
        <f>F8+F12</f>
        <v>0</v>
      </c>
      <c r="H16" s="46"/>
      <c r="I16" s="46"/>
      <c r="AN16">
        <v>15</v>
      </c>
      <c r="AO16">
        <v>21</v>
      </c>
    </row>
    <row r="17" spans="1:41" x14ac:dyDescent="0.2">
      <c r="A17" s="46"/>
      <c r="B17" s="245"/>
      <c r="C17" s="245"/>
      <c r="D17" s="183"/>
      <c r="E17" s="46"/>
      <c r="F17" s="46"/>
      <c r="G17" s="46"/>
      <c r="H17" s="46"/>
      <c r="I17" s="46"/>
      <c r="AN17">
        <f>SUMIF(AM8:AM16,AN16,G8:G16)</f>
        <v>0</v>
      </c>
      <c r="AO17">
        <f>SUMIF(AM8:AM16,AO16,G8:G16)</f>
        <v>0</v>
      </c>
    </row>
    <row r="18" spans="1:41" x14ac:dyDescent="0.2">
      <c r="D18" s="181"/>
    </row>
    <row r="19" spans="1:41" x14ac:dyDescent="0.2">
      <c r="D19" s="181"/>
    </row>
    <row r="20" spans="1:41" x14ac:dyDescent="0.2">
      <c r="D20" s="181"/>
    </row>
    <row r="21" spans="1:41" x14ac:dyDescent="0.2">
      <c r="D21" s="181"/>
    </row>
    <row r="22" spans="1:41" x14ac:dyDescent="0.2">
      <c r="D22" s="181"/>
    </row>
    <row r="23" spans="1:41" x14ac:dyDescent="0.2">
      <c r="D23" s="181"/>
    </row>
    <row r="24" spans="1:41" x14ac:dyDescent="0.2">
      <c r="D24" s="181"/>
    </row>
    <row r="25" spans="1:41" x14ac:dyDescent="0.2">
      <c r="D25" s="181"/>
    </row>
    <row r="26" spans="1:41" x14ac:dyDescent="0.2">
      <c r="D26" s="181"/>
    </row>
    <row r="27" spans="1:41" x14ac:dyDescent="0.2">
      <c r="D27" s="181"/>
    </row>
    <row r="28" spans="1:41" x14ac:dyDescent="0.2">
      <c r="D28" s="181"/>
    </row>
    <row r="29" spans="1:41" x14ac:dyDescent="0.2">
      <c r="D29" s="181"/>
    </row>
    <row r="30" spans="1:41" x14ac:dyDescent="0.2">
      <c r="D30" s="181"/>
    </row>
    <row r="31" spans="1:41" x14ac:dyDescent="0.2">
      <c r="D31" s="181"/>
    </row>
    <row r="32" spans="1:41" x14ac:dyDescent="0.2">
      <c r="D32" s="181"/>
    </row>
    <row r="33" spans="4:4" x14ac:dyDescent="0.2">
      <c r="D33" s="181"/>
    </row>
    <row r="34" spans="4:4" x14ac:dyDescent="0.2">
      <c r="D34" s="181"/>
    </row>
    <row r="35" spans="4:4" x14ac:dyDescent="0.2">
      <c r="D35" s="181"/>
    </row>
    <row r="36" spans="4:4" x14ac:dyDescent="0.2">
      <c r="D36" s="181"/>
    </row>
    <row r="37" spans="4:4" x14ac:dyDescent="0.2">
      <c r="D37" s="181"/>
    </row>
    <row r="38" spans="4:4" x14ac:dyDescent="0.2">
      <c r="D38" s="181"/>
    </row>
    <row r="39" spans="4:4" x14ac:dyDescent="0.2">
      <c r="D39" s="181"/>
    </row>
    <row r="40" spans="4:4" x14ac:dyDescent="0.2">
      <c r="D40" s="181"/>
    </row>
    <row r="41" spans="4:4" x14ac:dyDescent="0.2">
      <c r="D41" s="181"/>
    </row>
    <row r="42" spans="4:4" x14ac:dyDescent="0.2">
      <c r="D42" s="181"/>
    </row>
    <row r="43" spans="4:4" x14ac:dyDescent="0.2">
      <c r="D43" s="181"/>
    </row>
    <row r="44" spans="4:4" x14ac:dyDescent="0.2">
      <c r="D44" s="181"/>
    </row>
    <row r="45" spans="4:4" x14ac:dyDescent="0.2">
      <c r="D45" s="181"/>
    </row>
    <row r="46" spans="4:4" x14ac:dyDescent="0.2">
      <c r="D46" s="181"/>
    </row>
    <row r="47" spans="4:4" x14ac:dyDescent="0.2">
      <c r="D47" s="181"/>
    </row>
    <row r="48" spans="4:4" x14ac:dyDescent="0.2">
      <c r="D48" s="181"/>
    </row>
    <row r="49" spans="4:4" x14ac:dyDescent="0.2">
      <c r="D49" s="181"/>
    </row>
    <row r="50" spans="4:4" x14ac:dyDescent="0.2">
      <c r="D50" s="181"/>
    </row>
    <row r="51" spans="4:4" x14ac:dyDescent="0.2">
      <c r="D51" s="181"/>
    </row>
    <row r="52" spans="4:4" x14ac:dyDescent="0.2">
      <c r="D52" s="181"/>
    </row>
    <row r="53" spans="4:4" x14ac:dyDescent="0.2">
      <c r="D53" s="181"/>
    </row>
    <row r="54" spans="4:4" x14ac:dyDescent="0.2">
      <c r="D54" s="181"/>
    </row>
    <row r="55" spans="4:4" x14ac:dyDescent="0.2">
      <c r="D55" s="181"/>
    </row>
    <row r="56" spans="4:4" x14ac:dyDescent="0.2">
      <c r="D56" s="181"/>
    </row>
    <row r="57" spans="4:4" x14ac:dyDescent="0.2">
      <c r="D57" s="181"/>
    </row>
    <row r="58" spans="4:4" x14ac:dyDescent="0.2">
      <c r="D58" s="181"/>
    </row>
    <row r="59" spans="4:4" x14ac:dyDescent="0.2">
      <c r="D59" s="181"/>
    </row>
    <row r="60" spans="4:4" x14ac:dyDescent="0.2">
      <c r="D60" s="181"/>
    </row>
    <row r="61" spans="4:4" x14ac:dyDescent="0.2">
      <c r="D61" s="181"/>
    </row>
    <row r="62" spans="4:4" x14ac:dyDescent="0.2">
      <c r="D62" s="181"/>
    </row>
    <row r="63" spans="4:4" x14ac:dyDescent="0.2">
      <c r="D63" s="181"/>
    </row>
    <row r="64" spans="4:4" x14ac:dyDescent="0.2">
      <c r="D64" s="181"/>
    </row>
    <row r="65" spans="4:4" x14ac:dyDescent="0.2">
      <c r="D65" s="181"/>
    </row>
    <row r="66" spans="4:4" x14ac:dyDescent="0.2">
      <c r="D66" s="181"/>
    </row>
    <row r="67" spans="4:4" x14ac:dyDescent="0.2">
      <c r="D67" s="181"/>
    </row>
    <row r="68" spans="4:4" x14ac:dyDescent="0.2">
      <c r="D68" s="181"/>
    </row>
    <row r="69" spans="4:4" x14ac:dyDescent="0.2">
      <c r="D69" s="181"/>
    </row>
    <row r="70" spans="4:4" x14ac:dyDescent="0.2">
      <c r="D70" s="181"/>
    </row>
    <row r="71" spans="4:4" x14ac:dyDescent="0.2">
      <c r="D71" s="181"/>
    </row>
    <row r="72" spans="4:4" x14ac:dyDescent="0.2">
      <c r="D72" s="181"/>
    </row>
    <row r="73" spans="4:4" x14ac:dyDescent="0.2">
      <c r="D73" s="181"/>
    </row>
    <row r="74" spans="4:4" x14ac:dyDescent="0.2">
      <c r="D74" s="181"/>
    </row>
    <row r="75" spans="4:4" x14ac:dyDescent="0.2">
      <c r="D75" s="181"/>
    </row>
    <row r="76" spans="4:4" x14ac:dyDescent="0.2">
      <c r="D76" s="181"/>
    </row>
    <row r="77" spans="4:4" x14ac:dyDescent="0.2">
      <c r="D77" s="181"/>
    </row>
    <row r="78" spans="4:4" x14ac:dyDescent="0.2">
      <c r="D78" s="181"/>
    </row>
    <row r="79" spans="4:4" x14ac:dyDescent="0.2">
      <c r="D79" s="181"/>
    </row>
    <row r="80" spans="4:4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He9PIrAMFoJIA0Hr6ghEAUPOifNk9nN9ZjV5kr2U0aw/mIK91G9MqxWhUKIbhpsK1trC0gj9nyVBrlYy076tng==" saltValue="NZ8ZbBb4vmBd84/QCXCoNA==" spinCount="100000" sheet="1"/>
  <mergeCells count="4">
    <mergeCell ref="A1:G1"/>
    <mergeCell ref="C7:G7"/>
    <mergeCell ref="F8:G8"/>
    <mergeCell ref="F12:G12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71</v>
      </c>
      <c r="C2" s="161" t="s">
        <v>72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9</v>
      </c>
      <c r="H6" s="35"/>
    </row>
    <row r="7" spans="1:15" ht="15.75" customHeight="1" x14ac:dyDescent="0.25">
      <c r="B7" s="93" t="str">
        <f>C2</f>
        <v>STA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71</v>
      </c>
      <c r="B18" s="166" t="s">
        <v>72</v>
      </c>
      <c r="C18" s="165"/>
      <c r="D18" s="165"/>
      <c r="E18" s="165"/>
      <c r="F18" s="165"/>
      <c r="G18" s="167"/>
      <c r="H18" s="169">
        <f>'9 9 Pol'!G63</f>
        <v>0</v>
      </c>
      <c r="I18" s="32"/>
      <c r="J18" s="32"/>
      <c r="O18">
        <f>'9 9 Pol'!AN64</f>
        <v>0</v>
      </c>
      <c r="P18">
        <f>'9 9 Pol'!AO64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9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71</v>
      </c>
      <c r="E21" s="285" t="s">
        <v>72</v>
      </c>
      <c r="F21" s="285"/>
      <c r="G21" s="285"/>
      <c r="H21" s="285"/>
      <c r="I21" s="32"/>
      <c r="J21" s="32"/>
      <c r="BC21" s="284" t="str">
        <f>E21</f>
        <v>STA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78</v>
      </c>
      <c r="B23" s="166" t="s">
        <v>80</v>
      </c>
      <c r="C23" s="165"/>
      <c r="D23" s="165"/>
      <c r="E23" s="165"/>
      <c r="F23" s="165"/>
      <c r="G23" s="167"/>
      <c r="H23" s="286">
        <f>'9 9 Pol'!F8</f>
        <v>0</v>
      </c>
      <c r="I23" s="32"/>
      <c r="J23" s="32"/>
    </row>
    <row r="24" spans="1:55" ht="12.75" customHeight="1" x14ac:dyDescent="0.2">
      <c r="A24" s="168" t="s">
        <v>83</v>
      </c>
      <c r="B24" s="166" t="s">
        <v>82</v>
      </c>
      <c r="C24" s="165"/>
      <c r="D24" s="165"/>
      <c r="E24" s="165"/>
      <c r="F24" s="165"/>
      <c r="G24" s="167"/>
      <c r="H24" s="286">
        <f>'9 9 Pol'!F17</f>
        <v>0</v>
      </c>
      <c r="I24" s="32"/>
      <c r="J24" s="32"/>
    </row>
    <row r="25" spans="1:55" ht="12.75" customHeight="1" x14ac:dyDescent="0.2">
      <c r="A25" s="168" t="s">
        <v>103</v>
      </c>
      <c r="B25" s="166" t="s">
        <v>104</v>
      </c>
      <c r="C25" s="165"/>
      <c r="D25" s="165"/>
      <c r="E25" s="165"/>
      <c r="F25" s="165"/>
      <c r="G25" s="167"/>
      <c r="H25" s="286">
        <f>'9 9 Pol'!F29+'9 9 Pol'!F39</f>
        <v>0</v>
      </c>
      <c r="I25" s="32"/>
      <c r="J25" s="32"/>
    </row>
    <row r="26" spans="1:55" ht="12.75" customHeight="1" x14ac:dyDescent="0.2">
      <c r="A26" s="168" t="s">
        <v>111</v>
      </c>
      <c r="B26" s="166" t="s">
        <v>112</v>
      </c>
      <c r="C26" s="165"/>
      <c r="D26" s="165"/>
      <c r="E26" s="165"/>
      <c r="F26" s="165"/>
      <c r="G26" s="167"/>
      <c r="H26" s="286">
        <f>'9 9 Pol'!F23+'9 9 Pol'!F33</f>
        <v>0</v>
      </c>
      <c r="I26" s="32"/>
      <c r="J26" s="32"/>
    </row>
    <row r="27" spans="1:55" ht="12.75" customHeight="1" x14ac:dyDescent="0.2">
      <c r="A27" s="168" t="s">
        <v>119</v>
      </c>
      <c r="B27" s="166" t="s">
        <v>120</v>
      </c>
      <c r="C27" s="165"/>
      <c r="D27" s="165"/>
      <c r="E27" s="165"/>
      <c r="F27" s="165"/>
      <c r="G27" s="167"/>
      <c r="H27" s="286">
        <f>'9 9 Pol'!F47</f>
        <v>0</v>
      </c>
      <c r="I27" s="32"/>
      <c r="J27" s="32"/>
    </row>
    <row r="28" spans="1:55" ht="12.75" customHeight="1" x14ac:dyDescent="0.2">
      <c r="A28" s="168" t="s">
        <v>123</v>
      </c>
      <c r="B28" s="166" t="s">
        <v>124</v>
      </c>
      <c r="C28" s="165"/>
      <c r="D28" s="165"/>
      <c r="E28" s="165"/>
      <c r="F28" s="165"/>
      <c r="G28" s="167"/>
      <c r="H28" s="286">
        <f>'9 9 Pol'!F43</f>
        <v>0</v>
      </c>
      <c r="I28" s="32"/>
      <c r="J28" s="32"/>
    </row>
    <row r="29" spans="1:55" ht="12.75" customHeight="1" thickBot="1" x14ac:dyDescent="0.25">
      <c r="A29" s="175"/>
      <c r="B29" s="176" t="s">
        <v>548</v>
      </c>
      <c r="C29" s="177"/>
      <c r="D29" s="178" t="str">
        <f>D21</f>
        <v>9</v>
      </c>
      <c r="E29" s="177"/>
      <c r="F29" s="177"/>
      <c r="G29" s="179"/>
      <c r="H29" s="287">
        <f>SUM(H23:H28)</f>
        <v>0</v>
      </c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4kic1fjt1YOVAhL+4le1wr9Pq2eJj9o9mUovMV56NnjSHQAeTR93vCvqSMv/oSuDox72LXT5h4q+7W8RnZrllg==" saltValue="vaULLV5G/TY/WcpEKP14rg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71</v>
      </c>
      <c r="C3" s="212" t="s">
        <v>72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71</v>
      </c>
      <c r="C4" s="213" t="s">
        <v>72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7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78</v>
      </c>
      <c r="C8" s="246" t="s">
        <v>80</v>
      </c>
      <c r="D8" s="222"/>
      <c r="E8" s="227"/>
      <c r="F8" s="232">
        <f>SUM(G9:G16)</f>
        <v>0</v>
      </c>
      <c r="G8" s="233"/>
      <c r="H8" s="234"/>
      <c r="I8" s="264"/>
      <c r="AE8" t="s">
        <v>139</v>
      </c>
    </row>
    <row r="9" spans="1:60" outlineLevel="1" x14ac:dyDescent="0.2">
      <c r="A9" s="263">
        <v>1</v>
      </c>
      <c r="B9" s="220" t="s">
        <v>55</v>
      </c>
      <c r="C9" s="249" t="s">
        <v>755</v>
      </c>
      <c r="D9" s="224" t="s">
        <v>550</v>
      </c>
      <c r="E9" s="229">
        <v>1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63">
        <v>2</v>
      </c>
      <c r="B10" s="220" t="s">
        <v>57</v>
      </c>
      <c r="C10" s="249" t="s">
        <v>756</v>
      </c>
      <c r="D10" s="224" t="s">
        <v>613</v>
      </c>
      <c r="E10" s="229">
        <v>1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63">
        <v>3</v>
      </c>
      <c r="B11" s="220" t="s">
        <v>59</v>
      </c>
      <c r="C11" s="249" t="s">
        <v>757</v>
      </c>
      <c r="D11" s="224" t="s">
        <v>550</v>
      </c>
      <c r="E11" s="229">
        <v>1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63">
        <v>4</v>
      </c>
      <c r="B12" s="220" t="s">
        <v>61</v>
      </c>
      <c r="C12" s="249" t="s">
        <v>758</v>
      </c>
      <c r="D12" s="224" t="s">
        <v>613</v>
      </c>
      <c r="E12" s="229">
        <v>1</v>
      </c>
      <c r="F12" s="240"/>
      <c r="G12" s="238">
        <f>ROUND(E12*F12,2)</f>
        <v>0</v>
      </c>
      <c r="H12" s="237"/>
      <c r="I12" s="265" t="s">
        <v>303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304</v>
      </c>
      <c r="AF12" s="204"/>
      <c r="AG12" s="204"/>
      <c r="AH12" s="204"/>
      <c r="AI12" s="204"/>
      <c r="AJ12" s="204"/>
      <c r="AK12" s="204"/>
      <c r="AL12" s="204"/>
      <c r="AM12" s="204">
        <v>21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63">
        <v>5</v>
      </c>
      <c r="B13" s="220" t="s">
        <v>63</v>
      </c>
      <c r="C13" s="249" t="s">
        <v>759</v>
      </c>
      <c r="D13" s="224" t="s">
        <v>550</v>
      </c>
      <c r="E13" s="229">
        <v>11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63">
        <v>6</v>
      </c>
      <c r="B14" s="220" t="s">
        <v>65</v>
      </c>
      <c r="C14" s="249" t="s">
        <v>760</v>
      </c>
      <c r="D14" s="224" t="s">
        <v>550</v>
      </c>
      <c r="E14" s="229">
        <v>27</v>
      </c>
      <c r="F14" s="240"/>
      <c r="G14" s="238">
        <f>ROUND(E14*F14,2)</f>
        <v>0</v>
      </c>
      <c r="H14" s="237"/>
      <c r="I14" s="265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63">
        <v>7</v>
      </c>
      <c r="B15" s="220" t="s">
        <v>67</v>
      </c>
      <c r="C15" s="249" t="s">
        <v>761</v>
      </c>
      <c r="D15" s="224" t="s">
        <v>550</v>
      </c>
      <c r="E15" s="229">
        <v>11</v>
      </c>
      <c r="F15" s="240"/>
      <c r="G15" s="238">
        <f>ROUND(E15*F15,2)</f>
        <v>0</v>
      </c>
      <c r="H15" s="237"/>
      <c r="I15" s="265" t="s">
        <v>303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304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63">
        <v>8</v>
      </c>
      <c r="B16" s="220" t="s">
        <v>69</v>
      </c>
      <c r="C16" s="249" t="s">
        <v>762</v>
      </c>
      <c r="D16" s="224" t="s">
        <v>655</v>
      </c>
      <c r="E16" s="229">
        <v>10</v>
      </c>
      <c r="F16" s="240"/>
      <c r="G16" s="238">
        <f>ROUND(E16*F16,2)</f>
        <v>0</v>
      </c>
      <c r="H16" s="237"/>
      <c r="I16" s="265" t="s">
        <v>303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 t="s">
        <v>304</v>
      </c>
      <c r="AF16" s="204"/>
      <c r="AG16" s="204"/>
      <c r="AH16" s="204"/>
      <c r="AI16" s="204"/>
      <c r="AJ16" s="204"/>
      <c r="AK16" s="204"/>
      <c r="AL16" s="204"/>
      <c r="AM16" s="204">
        <v>21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x14ac:dyDescent="0.2">
      <c r="A17" s="258" t="s">
        <v>138</v>
      </c>
      <c r="B17" s="219" t="s">
        <v>83</v>
      </c>
      <c r="C17" s="246" t="s">
        <v>82</v>
      </c>
      <c r="D17" s="222"/>
      <c r="E17" s="227"/>
      <c r="F17" s="241">
        <f>SUM(G18:G22)</f>
        <v>0</v>
      </c>
      <c r="G17" s="242"/>
      <c r="H17" s="234"/>
      <c r="I17" s="264"/>
      <c r="AE17" t="s">
        <v>139</v>
      </c>
    </row>
    <row r="18" spans="1:60" outlineLevel="1" x14ac:dyDescent="0.2">
      <c r="A18" s="263">
        <v>9</v>
      </c>
      <c r="B18" s="220" t="s">
        <v>55</v>
      </c>
      <c r="C18" s="249" t="s">
        <v>763</v>
      </c>
      <c r="D18" s="224" t="s">
        <v>191</v>
      </c>
      <c r="E18" s="229">
        <v>1060</v>
      </c>
      <c r="F18" s="240"/>
      <c r="G18" s="238">
        <f>ROUND(E18*F18,2)</f>
        <v>0</v>
      </c>
      <c r="H18" s="237"/>
      <c r="I18" s="265" t="s">
        <v>303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 t="s">
        <v>304</v>
      </c>
      <c r="AF18" s="204"/>
      <c r="AG18" s="204"/>
      <c r="AH18" s="204"/>
      <c r="AI18" s="204"/>
      <c r="AJ18" s="204"/>
      <c r="AK18" s="204"/>
      <c r="AL18" s="204"/>
      <c r="AM18" s="204">
        <v>21</v>
      </c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63">
        <v>10</v>
      </c>
      <c r="B19" s="220" t="s">
        <v>57</v>
      </c>
      <c r="C19" s="249" t="s">
        <v>709</v>
      </c>
      <c r="D19" s="224" t="s">
        <v>191</v>
      </c>
      <c r="E19" s="229">
        <v>240</v>
      </c>
      <c r="F19" s="240"/>
      <c r="G19" s="238">
        <f>ROUND(E19*F19,2)</f>
        <v>0</v>
      </c>
      <c r="H19" s="237"/>
      <c r="I19" s="265" t="s">
        <v>303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304</v>
      </c>
      <c r="AF19" s="204"/>
      <c r="AG19" s="204"/>
      <c r="AH19" s="204"/>
      <c r="AI19" s="204"/>
      <c r="AJ19" s="204"/>
      <c r="AK19" s="204"/>
      <c r="AL19" s="204"/>
      <c r="AM19" s="204">
        <v>21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63">
        <v>11</v>
      </c>
      <c r="B20" s="220" t="s">
        <v>59</v>
      </c>
      <c r="C20" s="249" t="s">
        <v>640</v>
      </c>
      <c r="D20" s="224" t="s">
        <v>191</v>
      </c>
      <c r="E20" s="229">
        <v>125</v>
      </c>
      <c r="F20" s="240"/>
      <c r="G20" s="238">
        <f>ROUND(E20*F20,2)</f>
        <v>0</v>
      </c>
      <c r="H20" s="237"/>
      <c r="I20" s="265" t="s">
        <v>303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 t="s">
        <v>304</v>
      </c>
      <c r="AF20" s="204"/>
      <c r="AG20" s="204"/>
      <c r="AH20" s="204"/>
      <c r="AI20" s="204"/>
      <c r="AJ20" s="204"/>
      <c r="AK20" s="204"/>
      <c r="AL20" s="204"/>
      <c r="AM20" s="204">
        <v>21</v>
      </c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63">
        <v>12</v>
      </c>
      <c r="B21" s="220" t="s">
        <v>61</v>
      </c>
      <c r="C21" s="249" t="s">
        <v>764</v>
      </c>
      <c r="D21" s="224" t="s">
        <v>550</v>
      </c>
      <c r="E21" s="229">
        <v>11</v>
      </c>
      <c r="F21" s="240"/>
      <c r="G21" s="238">
        <f>ROUND(E21*F21,2)</f>
        <v>0</v>
      </c>
      <c r="H21" s="237"/>
      <c r="I21" s="265" t="s">
        <v>303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 t="s">
        <v>304</v>
      </c>
      <c r="AF21" s="204"/>
      <c r="AG21" s="204"/>
      <c r="AH21" s="204"/>
      <c r="AI21" s="204"/>
      <c r="AJ21" s="204"/>
      <c r="AK21" s="204"/>
      <c r="AL21" s="204"/>
      <c r="AM21" s="204">
        <v>21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63">
        <v>13</v>
      </c>
      <c r="B22" s="220" t="s">
        <v>65</v>
      </c>
      <c r="C22" s="249" t="s">
        <v>765</v>
      </c>
      <c r="D22" s="224" t="s">
        <v>613</v>
      </c>
      <c r="E22" s="229">
        <v>1</v>
      </c>
      <c r="F22" s="240"/>
      <c r="G22" s="238">
        <f>ROUND(E22*F22,2)</f>
        <v>0</v>
      </c>
      <c r="H22" s="237"/>
      <c r="I22" s="265" t="s">
        <v>303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 t="s">
        <v>304</v>
      </c>
      <c r="AF22" s="204"/>
      <c r="AG22" s="204"/>
      <c r="AH22" s="204"/>
      <c r="AI22" s="204"/>
      <c r="AJ22" s="204"/>
      <c r="AK22" s="204"/>
      <c r="AL22" s="204"/>
      <c r="AM22" s="204">
        <v>21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x14ac:dyDescent="0.2">
      <c r="A23" s="258" t="s">
        <v>138</v>
      </c>
      <c r="B23" s="219" t="s">
        <v>111</v>
      </c>
      <c r="C23" s="246" t="s">
        <v>112</v>
      </c>
      <c r="D23" s="222"/>
      <c r="E23" s="227"/>
      <c r="F23" s="241">
        <f>SUM(G24:G28)</f>
        <v>0</v>
      </c>
      <c r="G23" s="242"/>
      <c r="H23" s="234"/>
      <c r="I23" s="264"/>
      <c r="AE23" t="s">
        <v>139</v>
      </c>
    </row>
    <row r="24" spans="1:60" outlineLevel="1" x14ac:dyDescent="0.2">
      <c r="A24" s="259"/>
      <c r="B24" s="216" t="s">
        <v>725</v>
      </c>
      <c r="C24" s="247"/>
      <c r="D24" s="223"/>
      <c r="E24" s="228"/>
      <c r="F24" s="235"/>
      <c r="G24" s="236"/>
      <c r="H24" s="237"/>
      <c r="I24" s="265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>
        <v>0</v>
      </c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59"/>
      <c r="B25" s="217" t="s">
        <v>726</v>
      </c>
      <c r="C25" s="248"/>
      <c r="D25" s="260"/>
      <c r="E25" s="261"/>
      <c r="F25" s="262"/>
      <c r="G25" s="239"/>
      <c r="H25" s="237"/>
      <c r="I25" s="265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 t="s">
        <v>142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59"/>
      <c r="B26" s="217" t="s">
        <v>727</v>
      </c>
      <c r="C26" s="248"/>
      <c r="D26" s="260"/>
      <c r="E26" s="261"/>
      <c r="F26" s="262"/>
      <c r="G26" s="239"/>
      <c r="H26" s="237"/>
      <c r="I26" s="265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>
        <v>1</v>
      </c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63">
        <v>14</v>
      </c>
      <c r="B27" s="220" t="s">
        <v>728</v>
      </c>
      <c r="C27" s="249" t="s">
        <v>729</v>
      </c>
      <c r="D27" s="224" t="s">
        <v>191</v>
      </c>
      <c r="E27" s="229">
        <v>100</v>
      </c>
      <c r="F27" s="240"/>
      <c r="G27" s="238">
        <f>ROUND(E27*F27,2)</f>
        <v>0</v>
      </c>
      <c r="H27" s="237" t="s">
        <v>175</v>
      </c>
      <c r="I27" s="265" t="s">
        <v>147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148</v>
      </c>
      <c r="AF27" s="204"/>
      <c r="AG27" s="204"/>
      <c r="AH27" s="204"/>
      <c r="AI27" s="204"/>
      <c r="AJ27" s="204"/>
      <c r="AK27" s="204"/>
      <c r="AL27" s="204"/>
      <c r="AM27" s="204">
        <v>21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59"/>
      <c r="B28" s="221"/>
      <c r="C28" s="250" t="s">
        <v>181</v>
      </c>
      <c r="D28" s="225"/>
      <c r="E28" s="230"/>
      <c r="F28" s="243"/>
      <c r="G28" s="244"/>
      <c r="H28" s="237"/>
      <c r="I28" s="265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9" t="str">
        <f>C28</f>
        <v>Včetně pomocného lešení o výšce podlahy do 1900 mm a pro zatížení do 1,5 kPa  (150 kg/m2).</v>
      </c>
      <c r="BB28" s="204"/>
      <c r="BC28" s="204"/>
      <c r="BD28" s="204"/>
      <c r="BE28" s="204"/>
      <c r="BF28" s="204"/>
      <c r="BG28" s="204"/>
      <c r="BH28" s="204"/>
    </row>
    <row r="29" spans="1:60" x14ac:dyDescent="0.2">
      <c r="A29" s="258" t="s">
        <v>138</v>
      </c>
      <c r="B29" s="219" t="s">
        <v>103</v>
      </c>
      <c r="C29" s="246" t="s">
        <v>104</v>
      </c>
      <c r="D29" s="222"/>
      <c r="E29" s="227"/>
      <c r="F29" s="241">
        <f>SUM(G30:G32)</f>
        <v>0</v>
      </c>
      <c r="G29" s="242"/>
      <c r="H29" s="234"/>
      <c r="I29" s="264"/>
      <c r="AE29" t="s">
        <v>139</v>
      </c>
    </row>
    <row r="30" spans="1:60" outlineLevel="1" x14ac:dyDescent="0.2">
      <c r="A30" s="259"/>
      <c r="B30" s="216" t="s">
        <v>158</v>
      </c>
      <c r="C30" s="247"/>
      <c r="D30" s="223"/>
      <c r="E30" s="228"/>
      <c r="F30" s="235"/>
      <c r="G30" s="236"/>
      <c r="H30" s="237"/>
      <c r="I30" s="265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>
        <v>0</v>
      </c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59"/>
      <c r="B31" s="217" t="s">
        <v>141</v>
      </c>
      <c r="C31" s="248"/>
      <c r="D31" s="260"/>
      <c r="E31" s="261"/>
      <c r="F31" s="262"/>
      <c r="G31" s="239"/>
      <c r="H31" s="237"/>
      <c r="I31" s="265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142</v>
      </c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63">
        <v>15</v>
      </c>
      <c r="B32" s="220" t="s">
        <v>730</v>
      </c>
      <c r="C32" s="249" t="s">
        <v>731</v>
      </c>
      <c r="D32" s="224" t="s">
        <v>153</v>
      </c>
      <c r="E32" s="229">
        <v>6</v>
      </c>
      <c r="F32" s="240"/>
      <c r="G32" s="238">
        <f>ROUND(E32*F32,2)</f>
        <v>0</v>
      </c>
      <c r="H32" s="237" t="s">
        <v>146</v>
      </c>
      <c r="I32" s="265" t="s">
        <v>147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 t="s">
        <v>148</v>
      </c>
      <c r="AF32" s="204"/>
      <c r="AG32" s="204"/>
      <c r="AH32" s="204"/>
      <c r="AI32" s="204"/>
      <c r="AJ32" s="204"/>
      <c r="AK32" s="204"/>
      <c r="AL32" s="204"/>
      <c r="AM32" s="204">
        <v>21</v>
      </c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x14ac:dyDescent="0.2">
      <c r="A33" s="258" t="s">
        <v>138</v>
      </c>
      <c r="B33" s="219" t="s">
        <v>111</v>
      </c>
      <c r="C33" s="246" t="s">
        <v>112</v>
      </c>
      <c r="D33" s="222"/>
      <c r="E33" s="227"/>
      <c r="F33" s="241">
        <f>SUM(G34:G38)</f>
        <v>0</v>
      </c>
      <c r="G33" s="242"/>
      <c r="H33" s="234"/>
      <c r="I33" s="264"/>
      <c r="AE33" t="s">
        <v>139</v>
      </c>
    </row>
    <row r="34" spans="1:60" outlineLevel="1" x14ac:dyDescent="0.2">
      <c r="A34" s="259"/>
      <c r="B34" s="216" t="s">
        <v>176</v>
      </c>
      <c r="C34" s="247"/>
      <c r="D34" s="223"/>
      <c r="E34" s="228"/>
      <c r="F34" s="235"/>
      <c r="G34" s="236"/>
      <c r="H34" s="237"/>
      <c r="I34" s="265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>
        <v>0</v>
      </c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59"/>
      <c r="B35" s="217" t="s">
        <v>177</v>
      </c>
      <c r="C35" s="248"/>
      <c r="D35" s="260"/>
      <c r="E35" s="261"/>
      <c r="F35" s="262"/>
      <c r="G35" s="239"/>
      <c r="H35" s="237"/>
      <c r="I35" s="265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 t="s">
        <v>142</v>
      </c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59"/>
      <c r="B36" s="217" t="s">
        <v>178</v>
      </c>
      <c r="C36" s="248"/>
      <c r="D36" s="260"/>
      <c r="E36" s="261"/>
      <c r="F36" s="262"/>
      <c r="G36" s="239"/>
      <c r="H36" s="237"/>
      <c r="I36" s="265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>
        <v>1</v>
      </c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22.5" outlineLevel="1" x14ac:dyDescent="0.2">
      <c r="A37" s="263">
        <v>16</v>
      </c>
      <c r="B37" s="220" t="s">
        <v>179</v>
      </c>
      <c r="C37" s="249" t="s">
        <v>180</v>
      </c>
      <c r="D37" s="224" t="s">
        <v>145</v>
      </c>
      <c r="E37" s="229">
        <v>18</v>
      </c>
      <c r="F37" s="240"/>
      <c r="G37" s="238">
        <f>ROUND(E37*F37,2)</f>
        <v>0</v>
      </c>
      <c r="H37" s="237" t="s">
        <v>175</v>
      </c>
      <c r="I37" s="265" t="s">
        <v>147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 t="s">
        <v>148</v>
      </c>
      <c r="AF37" s="204"/>
      <c r="AG37" s="204"/>
      <c r="AH37" s="204"/>
      <c r="AI37" s="204"/>
      <c r="AJ37" s="204"/>
      <c r="AK37" s="204"/>
      <c r="AL37" s="204"/>
      <c r="AM37" s="204">
        <v>21</v>
      </c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59"/>
      <c r="B38" s="221"/>
      <c r="C38" s="250" t="s">
        <v>181</v>
      </c>
      <c r="D38" s="225"/>
      <c r="E38" s="230"/>
      <c r="F38" s="243"/>
      <c r="G38" s="244"/>
      <c r="H38" s="237"/>
      <c r="I38" s="265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9" t="str">
        <f>C38</f>
        <v>Včetně pomocného lešení o výšce podlahy do 1900 mm a pro zatížení do 1,5 kPa  (150 kg/m2).</v>
      </c>
      <c r="BB38" s="204"/>
      <c r="BC38" s="204"/>
      <c r="BD38" s="204"/>
      <c r="BE38" s="204"/>
      <c r="BF38" s="204"/>
      <c r="BG38" s="204"/>
      <c r="BH38" s="204"/>
    </row>
    <row r="39" spans="1:60" x14ac:dyDescent="0.2">
      <c r="A39" s="258" t="s">
        <v>138</v>
      </c>
      <c r="B39" s="219" t="s">
        <v>103</v>
      </c>
      <c r="C39" s="246" t="s">
        <v>104</v>
      </c>
      <c r="D39" s="222"/>
      <c r="E39" s="227"/>
      <c r="F39" s="241">
        <f>SUM(G40:G42)</f>
        <v>0</v>
      </c>
      <c r="G39" s="242"/>
      <c r="H39" s="234"/>
      <c r="I39" s="264"/>
      <c r="AE39" t="s">
        <v>139</v>
      </c>
    </row>
    <row r="40" spans="1:60" outlineLevel="1" x14ac:dyDescent="0.2">
      <c r="A40" s="259"/>
      <c r="B40" s="216" t="s">
        <v>732</v>
      </c>
      <c r="C40" s="247"/>
      <c r="D40" s="223"/>
      <c r="E40" s="228"/>
      <c r="F40" s="235"/>
      <c r="G40" s="236"/>
      <c r="H40" s="237"/>
      <c r="I40" s="265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59"/>
      <c r="B41" s="217" t="s">
        <v>733</v>
      </c>
      <c r="C41" s="248"/>
      <c r="D41" s="260"/>
      <c r="E41" s="261"/>
      <c r="F41" s="262"/>
      <c r="G41" s="239"/>
      <c r="H41" s="237"/>
      <c r="I41" s="265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 t="s">
        <v>142</v>
      </c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63">
        <v>17</v>
      </c>
      <c r="B42" s="220" t="s">
        <v>734</v>
      </c>
      <c r="C42" s="249" t="s">
        <v>735</v>
      </c>
      <c r="D42" s="224" t="s">
        <v>145</v>
      </c>
      <c r="E42" s="229">
        <v>20</v>
      </c>
      <c r="F42" s="240"/>
      <c r="G42" s="238">
        <f>ROUND(E42*F42,2)</f>
        <v>0</v>
      </c>
      <c r="H42" s="237" t="s">
        <v>146</v>
      </c>
      <c r="I42" s="265" t="s">
        <v>147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 t="s">
        <v>148</v>
      </c>
      <c r="AF42" s="204"/>
      <c r="AG42" s="204"/>
      <c r="AH42" s="204"/>
      <c r="AI42" s="204"/>
      <c r="AJ42" s="204"/>
      <c r="AK42" s="204"/>
      <c r="AL42" s="204"/>
      <c r="AM42" s="204">
        <v>21</v>
      </c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x14ac:dyDescent="0.2">
      <c r="A43" s="258" t="s">
        <v>138</v>
      </c>
      <c r="B43" s="219" t="s">
        <v>123</v>
      </c>
      <c r="C43" s="246" t="s">
        <v>124</v>
      </c>
      <c r="D43" s="222"/>
      <c r="E43" s="227"/>
      <c r="F43" s="241">
        <f>SUM(G44:G46)</f>
        <v>0</v>
      </c>
      <c r="G43" s="242"/>
      <c r="H43" s="234"/>
      <c r="I43" s="264"/>
      <c r="AE43" t="s">
        <v>139</v>
      </c>
    </row>
    <row r="44" spans="1:60" outlineLevel="1" x14ac:dyDescent="0.2">
      <c r="A44" s="263">
        <v>18</v>
      </c>
      <c r="B44" s="220" t="s">
        <v>65</v>
      </c>
      <c r="C44" s="249" t="s">
        <v>664</v>
      </c>
      <c r="D44" s="224" t="s">
        <v>613</v>
      </c>
      <c r="E44" s="229">
        <v>1</v>
      </c>
      <c r="F44" s="240"/>
      <c r="G44" s="238">
        <f>ROUND(E44*F44,2)</f>
        <v>0</v>
      </c>
      <c r="H44" s="237"/>
      <c r="I44" s="265" t="s">
        <v>303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 t="s">
        <v>304</v>
      </c>
      <c r="AF44" s="204"/>
      <c r="AG44" s="204"/>
      <c r="AH44" s="204"/>
      <c r="AI44" s="204"/>
      <c r="AJ44" s="204"/>
      <c r="AK44" s="204"/>
      <c r="AL44" s="204"/>
      <c r="AM44" s="204">
        <v>21</v>
      </c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63">
        <v>19</v>
      </c>
      <c r="B45" s="220" t="s">
        <v>67</v>
      </c>
      <c r="C45" s="249" t="s">
        <v>665</v>
      </c>
      <c r="D45" s="224" t="s">
        <v>613</v>
      </c>
      <c r="E45" s="229">
        <v>1</v>
      </c>
      <c r="F45" s="240"/>
      <c r="G45" s="238">
        <f>ROUND(E45*F45,2)</f>
        <v>0</v>
      </c>
      <c r="H45" s="237"/>
      <c r="I45" s="265" t="s">
        <v>303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 t="s">
        <v>304</v>
      </c>
      <c r="AF45" s="204"/>
      <c r="AG45" s="204"/>
      <c r="AH45" s="204"/>
      <c r="AI45" s="204"/>
      <c r="AJ45" s="204"/>
      <c r="AK45" s="204"/>
      <c r="AL45" s="204"/>
      <c r="AM45" s="204">
        <v>21</v>
      </c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63">
        <v>20</v>
      </c>
      <c r="B46" s="220" t="s">
        <v>69</v>
      </c>
      <c r="C46" s="249" t="s">
        <v>751</v>
      </c>
      <c r="D46" s="224" t="s">
        <v>613</v>
      </c>
      <c r="E46" s="229">
        <v>1</v>
      </c>
      <c r="F46" s="240"/>
      <c r="G46" s="238">
        <f>ROUND(E46*F46,2)</f>
        <v>0</v>
      </c>
      <c r="H46" s="237"/>
      <c r="I46" s="265" t="s">
        <v>303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 t="s">
        <v>304</v>
      </c>
      <c r="AF46" s="204"/>
      <c r="AG46" s="204"/>
      <c r="AH46" s="204"/>
      <c r="AI46" s="204"/>
      <c r="AJ46" s="204"/>
      <c r="AK46" s="204"/>
      <c r="AL46" s="204"/>
      <c r="AM46" s="204">
        <v>21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x14ac:dyDescent="0.2">
      <c r="A47" s="258" t="s">
        <v>138</v>
      </c>
      <c r="B47" s="219" t="s">
        <v>119</v>
      </c>
      <c r="C47" s="246" t="s">
        <v>120</v>
      </c>
      <c r="D47" s="222"/>
      <c r="E47" s="227"/>
      <c r="F47" s="241">
        <f>SUM(G48:G61)</f>
        <v>0</v>
      </c>
      <c r="G47" s="242"/>
      <c r="H47" s="234"/>
      <c r="I47" s="264"/>
      <c r="AE47" t="s">
        <v>139</v>
      </c>
    </row>
    <row r="48" spans="1:60" outlineLevel="1" x14ac:dyDescent="0.2">
      <c r="A48" s="259"/>
      <c r="B48" s="216" t="s">
        <v>519</v>
      </c>
      <c r="C48" s="247"/>
      <c r="D48" s="223"/>
      <c r="E48" s="228"/>
      <c r="F48" s="235"/>
      <c r="G48" s="236"/>
      <c r="H48" s="237"/>
      <c r="I48" s="265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>
        <v>0</v>
      </c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63">
        <v>21</v>
      </c>
      <c r="B49" s="220" t="s">
        <v>736</v>
      </c>
      <c r="C49" s="249" t="s">
        <v>737</v>
      </c>
      <c r="D49" s="224" t="s">
        <v>507</v>
      </c>
      <c r="E49" s="229">
        <v>0.55000000000000004</v>
      </c>
      <c r="F49" s="240"/>
      <c r="G49" s="238">
        <f>ROUND(E49*F49,2)</f>
        <v>0</v>
      </c>
      <c r="H49" s="237" t="s">
        <v>175</v>
      </c>
      <c r="I49" s="265" t="s">
        <v>147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 t="s">
        <v>148</v>
      </c>
      <c r="AF49" s="204"/>
      <c r="AG49" s="204"/>
      <c r="AH49" s="204"/>
      <c r="AI49" s="204"/>
      <c r="AJ49" s="204"/>
      <c r="AK49" s="204"/>
      <c r="AL49" s="204"/>
      <c r="AM49" s="204">
        <v>21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59"/>
      <c r="B50" s="217" t="s">
        <v>503</v>
      </c>
      <c r="C50" s="248"/>
      <c r="D50" s="260"/>
      <c r="E50" s="261"/>
      <c r="F50" s="262"/>
      <c r="G50" s="239"/>
      <c r="H50" s="237"/>
      <c r="I50" s="265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>
        <v>0</v>
      </c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59"/>
      <c r="B51" s="217" t="s">
        <v>504</v>
      </c>
      <c r="C51" s="248"/>
      <c r="D51" s="260"/>
      <c r="E51" s="261"/>
      <c r="F51" s="262"/>
      <c r="G51" s="239"/>
      <c r="H51" s="237"/>
      <c r="I51" s="265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>
        <v>1</v>
      </c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63">
        <v>22</v>
      </c>
      <c r="B52" s="220" t="s">
        <v>505</v>
      </c>
      <c r="C52" s="249" t="s">
        <v>506</v>
      </c>
      <c r="D52" s="224" t="s">
        <v>507</v>
      </c>
      <c r="E52" s="229">
        <v>0.55000000000000004</v>
      </c>
      <c r="F52" s="240"/>
      <c r="G52" s="238">
        <f>ROUND(E52*F52,2)</f>
        <v>0</v>
      </c>
      <c r="H52" s="237" t="s">
        <v>175</v>
      </c>
      <c r="I52" s="265" t="s">
        <v>147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 t="s">
        <v>148</v>
      </c>
      <c r="AF52" s="204"/>
      <c r="AG52" s="204"/>
      <c r="AH52" s="204"/>
      <c r="AI52" s="204"/>
      <c r="AJ52" s="204"/>
      <c r="AK52" s="204"/>
      <c r="AL52" s="204"/>
      <c r="AM52" s="204">
        <v>21</v>
      </c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59"/>
      <c r="B53" s="217" t="s">
        <v>503</v>
      </c>
      <c r="C53" s="248"/>
      <c r="D53" s="260"/>
      <c r="E53" s="261"/>
      <c r="F53" s="262"/>
      <c r="G53" s="239"/>
      <c r="H53" s="237"/>
      <c r="I53" s="265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>
        <v>0</v>
      </c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59"/>
      <c r="B54" s="217" t="s">
        <v>504</v>
      </c>
      <c r="C54" s="248"/>
      <c r="D54" s="260"/>
      <c r="E54" s="261"/>
      <c r="F54" s="262"/>
      <c r="G54" s="239"/>
      <c r="H54" s="237"/>
      <c r="I54" s="265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>
        <v>1</v>
      </c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63">
        <v>23</v>
      </c>
      <c r="B55" s="220" t="s">
        <v>508</v>
      </c>
      <c r="C55" s="249" t="s">
        <v>509</v>
      </c>
      <c r="D55" s="224" t="s">
        <v>507</v>
      </c>
      <c r="E55" s="229">
        <v>0.55000000000000004</v>
      </c>
      <c r="F55" s="240"/>
      <c r="G55" s="238">
        <f>ROUND(E55*F55,2)</f>
        <v>0</v>
      </c>
      <c r="H55" s="237" t="s">
        <v>175</v>
      </c>
      <c r="I55" s="265" t="s">
        <v>147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 t="s">
        <v>148</v>
      </c>
      <c r="AF55" s="204"/>
      <c r="AG55" s="204"/>
      <c r="AH55" s="204"/>
      <c r="AI55" s="204"/>
      <c r="AJ55" s="204"/>
      <c r="AK55" s="204"/>
      <c r="AL55" s="204"/>
      <c r="AM55" s="204">
        <v>21</v>
      </c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59"/>
      <c r="B56" s="217" t="s">
        <v>510</v>
      </c>
      <c r="C56" s="248"/>
      <c r="D56" s="260"/>
      <c r="E56" s="261"/>
      <c r="F56" s="262"/>
      <c r="G56" s="239"/>
      <c r="H56" s="237"/>
      <c r="I56" s="265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>
        <v>0</v>
      </c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63">
        <v>24</v>
      </c>
      <c r="B57" s="220" t="s">
        <v>511</v>
      </c>
      <c r="C57" s="249" t="s">
        <v>512</v>
      </c>
      <c r="D57" s="224" t="s">
        <v>507</v>
      </c>
      <c r="E57" s="229">
        <v>0.55000000000000004</v>
      </c>
      <c r="F57" s="240"/>
      <c r="G57" s="238">
        <f>ROUND(E57*F57,2)</f>
        <v>0</v>
      </c>
      <c r="H57" s="237" t="s">
        <v>175</v>
      </c>
      <c r="I57" s="265" t="s">
        <v>147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 t="s">
        <v>148</v>
      </c>
      <c r="AF57" s="204"/>
      <c r="AG57" s="204"/>
      <c r="AH57" s="204"/>
      <c r="AI57" s="204"/>
      <c r="AJ57" s="204"/>
      <c r="AK57" s="204"/>
      <c r="AL57" s="204"/>
      <c r="AM57" s="204">
        <v>21</v>
      </c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59"/>
      <c r="B58" s="221"/>
      <c r="C58" s="250" t="s">
        <v>513</v>
      </c>
      <c r="D58" s="225"/>
      <c r="E58" s="230"/>
      <c r="F58" s="243"/>
      <c r="G58" s="244"/>
      <c r="H58" s="237"/>
      <c r="I58" s="265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9" t="str">
        <f>C58</f>
        <v>Včetně naložení na dopravní prostředek a složení na skládku, bez poplatku za skládku.</v>
      </c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63">
        <v>25</v>
      </c>
      <c r="B59" s="220" t="s">
        <v>514</v>
      </c>
      <c r="C59" s="249" t="s">
        <v>515</v>
      </c>
      <c r="D59" s="224" t="s">
        <v>507</v>
      </c>
      <c r="E59" s="229">
        <v>12.1</v>
      </c>
      <c r="F59" s="240"/>
      <c r="G59" s="238">
        <f>ROUND(E59*F59,2)</f>
        <v>0</v>
      </c>
      <c r="H59" s="237" t="s">
        <v>175</v>
      </c>
      <c r="I59" s="265" t="s">
        <v>147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 t="s">
        <v>148</v>
      </c>
      <c r="AF59" s="204"/>
      <c r="AG59" s="204"/>
      <c r="AH59" s="204"/>
      <c r="AI59" s="204"/>
      <c r="AJ59" s="204"/>
      <c r="AK59" s="204"/>
      <c r="AL59" s="204"/>
      <c r="AM59" s="204">
        <v>21</v>
      </c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59"/>
      <c r="B60" s="217" t="s">
        <v>516</v>
      </c>
      <c r="C60" s="248"/>
      <c r="D60" s="260"/>
      <c r="E60" s="261"/>
      <c r="F60" s="262"/>
      <c r="G60" s="239"/>
      <c r="H60" s="237"/>
      <c r="I60" s="265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>
        <v>0</v>
      </c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13.5" outlineLevel="1" thickBot="1" x14ac:dyDescent="0.25">
      <c r="A61" s="275">
        <v>26</v>
      </c>
      <c r="B61" s="276" t="s">
        <v>517</v>
      </c>
      <c r="C61" s="277" t="s">
        <v>518</v>
      </c>
      <c r="D61" s="278" t="s">
        <v>507</v>
      </c>
      <c r="E61" s="279">
        <v>0.55000000000000004</v>
      </c>
      <c r="F61" s="280"/>
      <c r="G61" s="281">
        <f>ROUND(E61*F61,2)</f>
        <v>0</v>
      </c>
      <c r="H61" s="282" t="s">
        <v>175</v>
      </c>
      <c r="I61" s="283" t="s">
        <v>147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 t="s">
        <v>148</v>
      </c>
      <c r="AF61" s="204"/>
      <c r="AG61" s="204"/>
      <c r="AH61" s="204"/>
      <c r="AI61" s="204"/>
      <c r="AJ61" s="204"/>
      <c r="AK61" s="204"/>
      <c r="AL61" s="204"/>
      <c r="AM61" s="204">
        <v>21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idden="1" x14ac:dyDescent="0.2">
      <c r="A62" s="54"/>
      <c r="B62" s="61" t="s">
        <v>545</v>
      </c>
      <c r="C62" s="252" t="s">
        <v>545</v>
      </c>
      <c r="D62" s="207"/>
      <c r="E62" s="205"/>
      <c r="F62" s="205"/>
      <c r="G62" s="205"/>
      <c r="H62" s="205"/>
      <c r="I62" s="206"/>
    </row>
    <row r="63" spans="1:60" hidden="1" x14ac:dyDescent="0.2">
      <c r="A63" s="253"/>
      <c r="B63" s="254" t="s">
        <v>544</v>
      </c>
      <c r="C63" s="255"/>
      <c r="D63" s="256"/>
      <c r="E63" s="253"/>
      <c r="F63" s="253"/>
      <c r="G63" s="257">
        <f>F8+F17+F23+F29+F33+F39+F43+F47</f>
        <v>0</v>
      </c>
      <c r="H63" s="46"/>
      <c r="I63" s="46"/>
      <c r="AN63">
        <v>15</v>
      </c>
      <c r="AO63">
        <v>21</v>
      </c>
    </row>
    <row r="64" spans="1:60" x14ac:dyDescent="0.2">
      <c r="A64" s="46"/>
      <c r="B64" s="245"/>
      <c r="C64" s="245"/>
      <c r="D64" s="183"/>
      <c r="E64" s="46"/>
      <c r="F64" s="46"/>
      <c r="G64" s="46"/>
      <c r="H64" s="46"/>
      <c r="I64" s="46"/>
      <c r="AN64">
        <f>SUMIF(AM8:AM63,AN63,G8:G63)</f>
        <v>0</v>
      </c>
      <c r="AO64">
        <f>SUMIF(AM8:AM63,AO63,G8:G63)</f>
        <v>0</v>
      </c>
    </row>
    <row r="65" spans="4:4" x14ac:dyDescent="0.2">
      <c r="D65" s="181"/>
    </row>
    <row r="66" spans="4:4" x14ac:dyDescent="0.2">
      <c r="D66" s="181"/>
    </row>
    <row r="67" spans="4:4" x14ac:dyDescent="0.2">
      <c r="D67" s="181"/>
    </row>
    <row r="68" spans="4:4" x14ac:dyDescent="0.2">
      <c r="D68" s="181"/>
    </row>
    <row r="69" spans="4:4" x14ac:dyDescent="0.2">
      <c r="D69" s="181"/>
    </row>
    <row r="70" spans="4:4" x14ac:dyDescent="0.2">
      <c r="D70" s="181"/>
    </row>
    <row r="71" spans="4:4" x14ac:dyDescent="0.2">
      <c r="D71" s="181"/>
    </row>
    <row r="72" spans="4:4" x14ac:dyDescent="0.2">
      <c r="D72" s="181"/>
    </row>
    <row r="73" spans="4:4" x14ac:dyDescent="0.2">
      <c r="D73" s="181"/>
    </row>
    <row r="74" spans="4:4" x14ac:dyDescent="0.2">
      <c r="D74" s="181"/>
    </row>
    <row r="75" spans="4:4" x14ac:dyDescent="0.2">
      <c r="D75" s="181"/>
    </row>
    <row r="76" spans="4:4" x14ac:dyDescent="0.2">
      <c r="D76" s="181"/>
    </row>
    <row r="77" spans="4:4" x14ac:dyDescent="0.2">
      <c r="D77" s="181"/>
    </row>
    <row r="78" spans="4:4" x14ac:dyDescent="0.2">
      <c r="D78" s="181"/>
    </row>
    <row r="79" spans="4:4" x14ac:dyDescent="0.2">
      <c r="D79" s="181"/>
    </row>
    <row r="80" spans="4:4" x14ac:dyDescent="0.2">
      <c r="D80" s="181"/>
    </row>
    <row r="81" spans="4:4" x14ac:dyDescent="0.2">
      <c r="D81" s="181"/>
    </row>
    <row r="82" spans="4:4" x14ac:dyDescent="0.2">
      <c r="D82" s="181"/>
    </row>
    <row r="83" spans="4:4" x14ac:dyDescent="0.2">
      <c r="D83" s="181"/>
    </row>
    <row r="84" spans="4:4" x14ac:dyDescent="0.2">
      <c r="D84" s="181"/>
    </row>
    <row r="85" spans="4:4" x14ac:dyDescent="0.2">
      <c r="D85" s="181"/>
    </row>
    <row r="86" spans="4:4" x14ac:dyDescent="0.2">
      <c r="D86" s="181"/>
    </row>
    <row r="87" spans="4:4" x14ac:dyDescent="0.2">
      <c r="D87" s="181"/>
    </row>
    <row r="88" spans="4:4" x14ac:dyDescent="0.2">
      <c r="D88" s="181"/>
    </row>
    <row r="89" spans="4:4" x14ac:dyDescent="0.2">
      <c r="D89" s="181"/>
    </row>
    <row r="90" spans="4:4" x14ac:dyDescent="0.2">
      <c r="D90" s="181"/>
    </row>
    <row r="91" spans="4:4" x14ac:dyDescent="0.2">
      <c r="D91" s="181"/>
    </row>
    <row r="92" spans="4:4" x14ac:dyDescent="0.2">
      <c r="D92" s="181"/>
    </row>
    <row r="93" spans="4:4" x14ac:dyDescent="0.2">
      <c r="D93" s="181"/>
    </row>
    <row r="94" spans="4:4" x14ac:dyDescent="0.2">
      <c r="D94" s="181"/>
    </row>
    <row r="95" spans="4:4" x14ac:dyDescent="0.2">
      <c r="D95" s="181"/>
    </row>
    <row r="96" spans="4:4" x14ac:dyDescent="0.2">
      <c r="D96" s="181"/>
    </row>
    <row r="97" spans="4:4" x14ac:dyDescent="0.2">
      <c r="D97" s="181"/>
    </row>
    <row r="98" spans="4:4" x14ac:dyDescent="0.2">
      <c r="D98" s="181"/>
    </row>
    <row r="99" spans="4:4" x14ac:dyDescent="0.2">
      <c r="D99" s="181"/>
    </row>
    <row r="100" spans="4:4" x14ac:dyDescent="0.2">
      <c r="D100" s="181"/>
    </row>
    <row r="101" spans="4:4" x14ac:dyDescent="0.2">
      <c r="D101" s="181"/>
    </row>
    <row r="102" spans="4:4" x14ac:dyDescent="0.2">
      <c r="D102" s="181"/>
    </row>
    <row r="103" spans="4:4" x14ac:dyDescent="0.2">
      <c r="D103" s="181"/>
    </row>
    <row r="104" spans="4:4" x14ac:dyDescent="0.2">
      <c r="D104" s="181"/>
    </row>
    <row r="105" spans="4:4" x14ac:dyDescent="0.2">
      <c r="D105" s="181"/>
    </row>
    <row r="106" spans="4:4" x14ac:dyDescent="0.2">
      <c r="D106" s="181"/>
    </row>
    <row r="107" spans="4:4" x14ac:dyDescent="0.2">
      <c r="D107" s="181"/>
    </row>
    <row r="108" spans="4:4" x14ac:dyDescent="0.2">
      <c r="D108" s="181"/>
    </row>
    <row r="109" spans="4:4" x14ac:dyDescent="0.2">
      <c r="D109" s="181"/>
    </row>
    <row r="110" spans="4:4" x14ac:dyDescent="0.2">
      <c r="D110" s="181"/>
    </row>
    <row r="111" spans="4:4" x14ac:dyDescent="0.2">
      <c r="D111" s="181"/>
    </row>
    <row r="112" spans="4:4" x14ac:dyDescent="0.2">
      <c r="D112" s="181"/>
    </row>
    <row r="113" spans="4:4" x14ac:dyDescent="0.2">
      <c r="D113" s="181"/>
    </row>
    <row r="114" spans="4:4" x14ac:dyDescent="0.2">
      <c r="D114" s="181"/>
    </row>
    <row r="115" spans="4:4" x14ac:dyDescent="0.2">
      <c r="D115" s="181"/>
    </row>
    <row r="116" spans="4:4" x14ac:dyDescent="0.2">
      <c r="D116" s="181"/>
    </row>
    <row r="117" spans="4:4" x14ac:dyDescent="0.2">
      <c r="D117" s="181"/>
    </row>
    <row r="118" spans="4:4" x14ac:dyDescent="0.2">
      <c r="D118" s="181"/>
    </row>
    <row r="119" spans="4:4" x14ac:dyDescent="0.2">
      <c r="D119" s="181"/>
    </row>
    <row r="120" spans="4:4" x14ac:dyDescent="0.2">
      <c r="D120" s="181"/>
    </row>
    <row r="121" spans="4:4" x14ac:dyDescent="0.2">
      <c r="D121" s="181"/>
    </row>
    <row r="122" spans="4:4" x14ac:dyDescent="0.2">
      <c r="D122" s="181"/>
    </row>
    <row r="123" spans="4:4" x14ac:dyDescent="0.2">
      <c r="D123" s="181"/>
    </row>
    <row r="124" spans="4:4" x14ac:dyDescent="0.2">
      <c r="D124" s="181"/>
    </row>
    <row r="125" spans="4:4" x14ac:dyDescent="0.2">
      <c r="D125" s="181"/>
    </row>
    <row r="126" spans="4:4" x14ac:dyDescent="0.2">
      <c r="D126" s="181"/>
    </row>
    <row r="127" spans="4:4" x14ac:dyDescent="0.2">
      <c r="D127" s="181"/>
    </row>
    <row r="128" spans="4:4" x14ac:dyDescent="0.2">
      <c r="D128" s="181"/>
    </row>
    <row r="129" spans="4:4" x14ac:dyDescent="0.2">
      <c r="D129" s="181"/>
    </row>
    <row r="130" spans="4:4" x14ac:dyDescent="0.2">
      <c r="D130" s="181"/>
    </row>
    <row r="131" spans="4:4" x14ac:dyDescent="0.2">
      <c r="D131" s="181"/>
    </row>
    <row r="132" spans="4:4" x14ac:dyDescent="0.2">
      <c r="D132" s="181"/>
    </row>
    <row r="133" spans="4:4" x14ac:dyDescent="0.2">
      <c r="D133" s="181"/>
    </row>
    <row r="134" spans="4:4" x14ac:dyDescent="0.2">
      <c r="D134" s="181"/>
    </row>
    <row r="135" spans="4:4" x14ac:dyDescent="0.2">
      <c r="D135" s="181"/>
    </row>
    <row r="136" spans="4:4" x14ac:dyDescent="0.2">
      <c r="D136" s="181"/>
    </row>
    <row r="137" spans="4:4" x14ac:dyDescent="0.2">
      <c r="D137" s="181"/>
    </row>
    <row r="138" spans="4:4" x14ac:dyDescent="0.2">
      <c r="D138" s="181"/>
    </row>
    <row r="139" spans="4:4" x14ac:dyDescent="0.2">
      <c r="D139" s="181"/>
    </row>
    <row r="140" spans="4:4" x14ac:dyDescent="0.2">
      <c r="D140" s="181"/>
    </row>
    <row r="141" spans="4:4" x14ac:dyDescent="0.2">
      <c r="D141" s="181"/>
    </row>
    <row r="142" spans="4:4" x14ac:dyDescent="0.2">
      <c r="D142" s="181"/>
    </row>
    <row r="143" spans="4:4" x14ac:dyDescent="0.2">
      <c r="D143" s="181"/>
    </row>
    <row r="144" spans="4:4" x14ac:dyDescent="0.2">
      <c r="D144" s="181"/>
    </row>
    <row r="145" spans="4:4" x14ac:dyDescent="0.2">
      <c r="D145" s="181"/>
    </row>
    <row r="146" spans="4:4" x14ac:dyDescent="0.2">
      <c r="D146" s="181"/>
    </row>
    <row r="147" spans="4:4" x14ac:dyDescent="0.2">
      <c r="D147" s="181"/>
    </row>
    <row r="148" spans="4:4" x14ac:dyDescent="0.2">
      <c r="D148" s="181"/>
    </row>
    <row r="149" spans="4:4" x14ac:dyDescent="0.2">
      <c r="D149" s="181"/>
    </row>
    <row r="150" spans="4:4" x14ac:dyDescent="0.2">
      <c r="D150" s="181"/>
    </row>
    <row r="151" spans="4:4" x14ac:dyDescent="0.2">
      <c r="D151" s="181"/>
    </row>
    <row r="152" spans="4:4" x14ac:dyDescent="0.2">
      <c r="D152" s="181"/>
    </row>
    <row r="153" spans="4:4" x14ac:dyDescent="0.2">
      <c r="D153" s="181"/>
    </row>
    <row r="154" spans="4:4" x14ac:dyDescent="0.2">
      <c r="D154" s="181"/>
    </row>
    <row r="155" spans="4:4" x14ac:dyDescent="0.2">
      <c r="D155" s="181"/>
    </row>
    <row r="156" spans="4:4" x14ac:dyDescent="0.2">
      <c r="D156" s="181"/>
    </row>
    <row r="157" spans="4:4" x14ac:dyDescent="0.2">
      <c r="D157" s="181"/>
    </row>
    <row r="158" spans="4:4" x14ac:dyDescent="0.2">
      <c r="D158" s="181"/>
    </row>
    <row r="159" spans="4:4" x14ac:dyDescent="0.2">
      <c r="D159" s="181"/>
    </row>
    <row r="160" spans="4:4" x14ac:dyDescent="0.2">
      <c r="D160" s="181"/>
    </row>
    <row r="161" spans="4:4" x14ac:dyDescent="0.2">
      <c r="D161" s="181"/>
    </row>
    <row r="162" spans="4:4" x14ac:dyDescent="0.2">
      <c r="D162" s="181"/>
    </row>
    <row r="163" spans="4:4" x14ac:dyDescent="0.2">
      <c r="D163" s="181"/>
    </row>
    <row r="164" spans="4:4" x14ac:dyDescent="0.2">
      <c r="D164" s="181"/>
    </row>
    <row r="165" spans="4:4" x14ac:dyDescent="0.2">
      <c r="D165" s="181"/>
    </row>
    <row r="166" spans="4:4" x14ac:dyDescent="0.2">
      <c r="D166" s="181"/>
    </row>
    <row r="167" spans="4:4" x14ac:dyDescent="0.2">
      <c r="D167" s="181"/>
    </row>
    <row r="168" spans="4:4" x14ac:dyDescent="0.2">
      <c r="D168" s="181"/>
    </row>
    <row r="169" spans="4:4" x14ac:dyDescent="0.2">
      <c r="D169" s="181"/>
    </row>
    <row r="170" spans="4:4" x14ac:dyDescent="0.2">
      <c r="D170" s="181"/>
    </row>
    <row r="171" spans="4:4" x14ac:dyDescent="0.2">
      <c r="D171" s="181"/>
    </row>
    <row r="172" spans="4:4" x14ac:dyDescent="0.2">
      <c r="D172" s="181"/>
    </row>
    <row r="173" spans="4:4" x14ac:dyDescent="0.2">
      <c r="D173" s="181"/>
    </row>
    <row r="174" spans="4:4" x14ac:dyDescent="0.2">
      <c r="D174" s="181"/>
    </row>
    <row r="175" spans="4:4" x14ac:dyDescent="0.2">
      <c r="D175" s="181"/>
    </row>
    <row r="176" spans="4:4" x14ac:dyDescent="0.2">
      <c r="D176" s="181"/>
    </row>
    <row r="177" spans="4:4" x14ac:dyDescent="0.2">
      <c r="D177" s="181"/>
    </row>
    <row r="178" spans="4:4" x14ac:dyDescent="0.2">
      <c r="D178" s="181"/>
    </row>
    <row r="179" spans="4:4" x14ac:dyDescent="0.2">
      <c r="D179" s="181"/>
    </row>
    <row r="180" spans="4:4" x14ac:dyDescent="0.2">
      <c r="D180" s="181"/>
    </row>
    <row r="181" spans="4:4" x14ac:dyDescent="0.2">
      <c r="D181" s="181"/>
    </row>
    <row r="182" spans="4:4" x14ac:dyDescent="0.2">
      <c r="D182" s="181"/>
    </row>
    <row r="183" spans="4:4" x14ac:dyDescent="0.2">
      <c r="D183" s="181"/>
    </row>
    <row r="184" spans="4:4" x14ac:dyDescent="0.2">
      <c r="D184" s="181"/>
    </row>
    <row r="185" spans="4:4" x14ac:dyDescent="0.2">
      <c r="D185" s="181"/>
    </row>
    <row r="186" spans="4:4" x14ac:dyDescent="0.2">
      <c r="D186" s="181"/>
    </row>
    <row r="187" spans="4:4" x14ac:dyDescent="0.2">
      <c r="D187" s="181"/>
    </row>
    <row r="188" spans="4:4" x14ac:dyDescent="0.2">
      <c r="D188" s="181"/>
    </row>
    <row r="189" spans="4:4" x14ac:dyDescent="0.2">
      <c r="D189" s="181"/>
    </row>
    <row r="190" spans="4:4" x14ac:dyDescent="0.2">
      <c r="D190" s="181"/>
    </row>
    <row r="191" spans="4:4" x14ac:dyDescent="0.2">
      <c r="D191" s="181"/>
    </row>
    <row r="192" spans="4:4" x14ac:dyDescent="0.2">
      <c r="D192" s="181"/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8EDGJH7s1jdhj2uefNDx+0tUUVmFutt39Gv+q4TcsO6SVaTH/zcXmsEMwpBdz6U7s1iIxBS2IApsk9z/pjRhRQ==" saltValue="xO1s1lLxRIxSnh6FlyKEzA==" spinCount="100000" sheet="1"/>
  <mergeCells count="30">
    <mergeCell ref="B51:G51"/>
    <mergeCell ref="B53:G53"/>
    <mergeCell ref="B54:G54"/>
    <mergeCell ref="B56:G56"/>
    <mergeCell ref="C58:G58"/>
    <mergeCell ref="B60:G60"/>
    <mergeCell ref="B40:G40"/>
    <mergeCell ref="B41:G41"/>
    <mergeCell ref="F43:G43"/>
    <mergeCell ref="F47:G47"/>
    <mergeCell ref="B48:G48"/>
    <mergeCell ref="B50:G50"/>
    <mergeCell ref="F33:G33"/>
    <mergeCell ref="B34:G34"/>
    <mergeCell ref="B35:G35"/>
    <mergeCell ref="B36:G36"/>
    <mergeCell ref="C38:G38"/>
    <mergeCell ref="F39:G39"/>
    <mergeCell ref="B25:G25"/>
    <mergeCell ref="B26:G26"/>
    <mergeCell ref="C28:G28"/>
    <mergeCell ref="F29:G29"/>
    <mergeCell ref="B30:G30"/>
    <mergeCell ref="B31:G31"/>
    <mergeCell ref="A1:G1"/>
    <mergeCell ref="C7:G7"/>
    <mergeCell ref="F8:G8"/>
    <mergeCell ref="F17:G17"/>
    <mergeCell ref="F23:G23"/>
    <mergeCell ref="B24:G24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t3ruKPIzlO18midww8JF4+QfNqZukoGjAXIp8CSdUn4YclrEzKd3Jo+qn4n0KEcY0k+n2wGONiUSuC2R4yZt8Q==" saltValue="W+x3wcrgX0/4upvcw4++iA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29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30</v>
      </c>
      <c r="B2" s="56"/>
      <c r="C2" s="97"/>
      <c r="D2" s="97"/>
      <c r="E2" s="97"/>
      <c r="F2" s="97"/>
      <c r="G2" s="98"/>
    </row>
    <row r="3" spans="1:7" x14ac:dyDescent="0.2">
      <c r="A3" s="57" t="s">
        <v>31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32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oL13MlM9IoALor4z2L2ZX/Hwld5ZtoVVbtG9NCsn4EHx2RxkTvjv4rBBM1l88Fpg6wPcLACyJTazBgDd0OXPvg==" saltValue="gaO8nZBpZrss0V6R9G4GVg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55</v>
      </c>
      <c r="C2" s="161" t="s">
        <v>56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1</v>
      </c>
      <c r="H6" s="35"/>
    </row>
    <row r="7" spans="1:15" ht="15.75" customHeight="1" x14ac:dyDescent="0.25">
      <c r="B7" s="93" t="str">
        <f>C2</f>
        <v>silnoproud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55</v>
      </c>
      <c r="B18" s="166" t="s">
        <v>130</v>
      </c>
      <c r="C18" s="165"/>
      <c r="D18" s="165"/>
      <c r="E18" s="165"/>
      <c r="F18" s="165"/>
      <c r="G18" s="167"/>
      <c r="H18" s="169">
        <f>'1 1 Pol'!G277</f>
        <v>0</v>
      </c>
      <c r="I18" s="32"/>
      <c r="J18" s="32"/>
      <c r="O18">
        <f>'1 1 Pol'!AN278</f>
        <v>0</v>
      </c>
      <c r="P18">
        <f>'1 1 Pol'!AO278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1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55</v>
      </c>
      <c r="E21" s="285" t="s">
        <v>130</v>
      </c>
      <c r="F21" s="285"/>
      <c r="G21" s="285"/>
      <c r="H21" s="285"/>
      <c r="I21" s="32"/>
      <c r="J21" s="32"/>
      <c r="BC21" s="284" t="str">
        <f>E21</f>
        <v>elektro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59</v>
      </c>
      <c r="B23" s="166" t="s">
        <v>101</v>
      </c>
      <c r="C23" s="165"/>
      <c r="D23" s="165"/>
      <c r="E23" s="165"/>
      <c r="F23" s="165"/>
      <c r="G23" s="167"/>
      <c r="H23" s="286">
        <f>'1 1 Pol'!F8</f>
        <v>0</v>
      </c>
      <c r="I23" s="32"/>
      <c r="J23" s="32"/>
    </row>
    <row r="24" spans="1:55" ht="12.75" customHeight="1" x14ac:dyDescent="0.2">
      <c r="A24" s="168" t="s">
        <v>61</v>
      </c>
      <c r="B24" s="166" t="s">
        <v>102</v>
      </c>
      <c r="C24" s="165"/>
      <c r="D24" s="165"/>
      <c r="E24" s="165"/>
      <c r="F24" s="165"/>
      <c r="G24" s="167"/>
      <c r="H24" s="286">
        <f>'1 1 Pol'!F12</f>
        <v>0</v>
      </c>
      <c r="I24" s="32"/>
      <c r="J24" s="32"/>
    </row>
    <row r="25" spans="1:55" ht="12.75" customHeight="1" x14ac:dyDescent="0.2">
      <c r="A25" s="168" t="s">
        <v>103</v>
      </c>
      <c r="B25" s="166" t="s">
        <v>104</v>
      </c>
      <c r="C25" s="165"/>
      <c r="D25" s="165"/>
      <c r="E25" s="165"/>
      <c r="F25" s="165"/>
      <c r="G25" s="167"/>
      <c r="H25" s="286">
        <f>'1 1 Pol'!F21</f>
        <v>0</v>
      </c>
      <c r="I25" s="32"/>
      <c r="J25" s="32"/>
    </row>
    <row r="26" spans="1:55" ht="12.75" customHeight="1" x14ac:dyDescent="0.2">
      <c r="A26" s="168" t="s">
        <v>105</v>
      </c>
      <c r="B26" s="166" t="s">
        <v>106</v>
      </c>
      <c r="C26" s="165"/>
      <c r="D26" s="165"/>
      <c r="E26" s="165"/>
      <c r="F26" s="165"/>
      <c r="G26" s="167"/>
      <c r="H26" s="286">
        <f>'1 1 Pol'!F25</f>
        <v>0</v>
      </c>
      <c r="I26" s="32"/>
      <c r="J26" s="32"/>
    </row>
    <row r="27" spans="1:55" ht="12.75" customHeight="1" x14ac:dyDescent="0.2">
      <c r="A27" s="168" t="s">
        <v>107</v>
      </c>
      <c r="B27" s="166" t="s">
        <v>108</v>
      </c>
      <c r="C27" s="165"/>
      <c r="D27" s="165"/>
      <c r="E27" s="165"/>
      <c r="F27" s="165"/>
      <c r="G27" s="167"/>
      <c r="H27" s="286">
        <f>'1 1 Pol'!F28</f>
        <v>0</v>
      </c>
      <c r="I27" s="32"/>
      <c r="J27" s="32"/>
    </row>
    <row r="28" spans="1:55" ht="12.75" customHeight="1" x14ac:dyDescent="0.2">
      <c r="A28" s="168" t="s">
        <v>109</v>
      </c>
      <c r="B28" s="166" t="s">
        <v>110</v>
      </c>
      <c r="C28" s="165"/>
      <c r="D28" s="165"/>
      <c r="E28" s="165"/>
      <c r="F28" s="165"/>
      <c r="G28" s="167"/>
      <c r="H28" s="286">
        <f>'1 1 Pol'!F34</f>
        <v>0</v>
      </c>
      <c r="I28" s="32"/>
      <c r="J28" s="32"/>
    </row>
    <row r="29" spans="1:55" ht="12.75" customHeight="1" x14ac:dyDescent="0.2">
      <c r="A29" s="168" t="s">
        <v>111</v>
      </c>
      <c r="B29" s="166" t="s">
        <v>112</v>
      </c>
      <c r="C29" s="165"/>
      <c r="D29" s="165"/>
      <c r="E29" s="165"/>
      <c r="F29" s="165"/>
      <c r="G29" s="167"/>
      <c r="H29" s="286">
        <f>'1 1 Pol'!F37</f>
        <v>0</v>
      </c>
      <c r="I29" s="32"/>
      <c r="J29" s="32"/>
    </row>
    <row r="30" spans="1:55" ht="12.75" customHeight="1" x14ac:dyDescent="0.2">
      <c r="A30" s="168" t="s">
        <v>113</v>
      </c>
      <c r="B30" s="166" t="s">
        <v>114</v>
      </c>
      <c r="C30" s="165"/>
      <c r="D30" s="165"/>
      <c r="E30" s="165"/>
      <c r="F30" s="165"/>
      <c r="G30" s="167"/>
      <c r="H30" s="286">
        <f>'1 1 Pol'!F56</f>
        <v>0</v>
      </c>
      <c r="I30" s="32"/>
      <c r="J30" s="32"/>
    </row>
    <row r="31" spans="1:55" ht="12.75" customHeight="1" x14ac:dyDescent="0.2">
      <c r="A31" s="168" t="s">
        <v>115</v>
      </c>
      <c r="B31" s="166" t="s">
        <v>116</v>
      </c>
      <c r="C31" s="165"/>
      <c r="D31" s="165"/>
      <c r="E31" s="165"/>
      <c r="F31" s="165"/>
      <c r="G31" s="167"/>
      <c r="H31" s="286">
        <f>'1 1 Pol'!F62</f>
        <v>0</v>
      </c>
      <c r="I31" s="32"/>
      <c r="J31" s="32"/>
    </row>
    <row r="32" spans="1:55" ht="12.75" customHeight="1" x14ac:dyDescent="0.2">
      <c r="A32" s="168" t="s">
        <v>117</v>
      </c>
      <c r="B32" s="166" t="s">
        <v>118</v>
      </c>
      <c r="C32" s="165"/>
      <c r="D32" s="165"/>
      <c r="E32" s="165"/>
      <c r="F32" s="165"/>
      <c r="G32" s="167"/>
      <c r="H32" s="286">
        <f>'1 1 Pol'!F233</f>
        <v>0</v>
      </c>
      <c r="I32" s="32"/>
      <c r="J32" s="32"/>
    </row>
    <row r="33" spans="1:10" ht="12.75" customHeight="1" x14ac:dyDescent="0.2">
      <c r="A33" s="168" t="s">
        <v>119</v>
      </c>
      <c r="B33" s="166" t="s">
        <v>120</v>
      </c>
      <c r="C33" s="165"/>
      <c r="D33" s="165"/>
      <c r="E33" s="165"/>
      <c r="F33" s="165"/>
      <c r="G33" s="167"/>
      <c r="H33" s="286">
        <f>'1 1 Pol'!F246</f>
        <v>0</v>
      </c>
      <c r="I33" s="32"/>
      <c r="J33" s="32"/>
    </row>
    <row r="34" spans="1:10" ht="12.75" customHeight="1" x14ac:dyDescent="0.2">
      <c r="A34" s="168" t="s">
        <v>121</v>
      </c>
      <c r="B34" s="166" t="s">
        <v>122</v>
      </c>
      <c r="C34" s="165"/>
      <c r="D34" s="165"/>
      <c r="E34" s="165"/>
      <c r="F34" s="165"/>
      <c r="G34" s="167"/>
      <c r="H34" s="286">
        <f>'1 1 Pol'!F264</f>
        <v>0</v>
      </c>
      <c r="I34" s="32"/>
      <c r="J34" s="32"/>
    </row>
    <row r="35" spans="1:10" ht="12.75" customHeight="1" x14ac:dyDescent="0.2">
      <c r="A35" s="168" t="s">
        <v>123</v>
      </c>
      <c r="B35" s="166" t="s">
        <v>124</v>
      </c>
      <c r="C35" s="165"/>
      <c r="D35" s="165"/>
      <c r="E35" s="165"/>
      <c r="F35" s="165"/>
      <c r="G35" s="167"/>
      <c r="H35" s="286">
        <f>'1 1 Pol'!F267</f>
        <v>0</v>
      </c>
      <c r="I35" s="32"/>
      <c r="J35" s="32"/>
    </row>
    <row r="36" spans="1:10" ht="12.75" customHeight="1" thickBot="1" x14ac:dyDescent="0.25">
      <c r="A36" s="175"/>
      <c r="B36" s="176" t="s">
        <v>548</v>
      </c>
      <c r="C36" s="177"/>
      <c r="D36" s="178" t="str">
        <f>D21</f>
        <v>1</v>
      </c>
      <c r="E36" s="177"/>
      <c r="F36" s="177"/>
      <c r="G36" s="179"/>
      <c r="H36" s="287">
        <f>SUM(H23:H35)</f>
        <v>0</v>
      </c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gpYeacA4qyMZajL9JlDGKBg5YOjGuNqeJgdge8huE8kK3+YwUXN2pdfc7BbzDciK0+azW+/yaLa1xFBUUuUIvA==" saltValue="YsWaN3W8VhiyjPMRnroxDw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55</v>
      </c>
      <c r="C3" s="212" t="s">
        <v>56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55</v>
      </c>
      <c r="C4" s="213" t="s">
        <v>130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7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59</v>
      </c>
      <c r="C8" s="246" t="s">
        <v>101</v>
      </c>
      <c r="D8" s="222"/>
      <c r="E8" s="227"/>
      <c r="F8" s="232">
        <f>SUM(G9:G11)</f>
        <v>0</v>
      </c>
      <c r="G8" s="233"/>
      <c r="H8" s="234"/>
      <c r="I8" s="264"/>
      <c r="AE8" t="s">
        <v>139</v>
      </c>
    </row>
    <row r="9" spans="1:60" outlineLevel="1" x14ac:dyDescent="0.2">
      <c r="A9" s="259"/>
      <c r="B9" s="216" t="s">
        <v>140</v>
      </c>
      <c r="C9" s="247"/>
      <c r="D9" s="223"/>
      <c r="E9" s="228"/>
      <c r="F9" s="235"/>
      <c r="G9" s="236"/>
      <c r="H9" s="237"/>
      <c r="I9" s="265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>
        <v>0</v>
      </c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59"/>
      <c r="B10" s="217" t="s">
        <v>141</v>
      </c>
      <c r="C10" s="248"/>
      <c r="D10" s="260"/>
      <c r="E10" s="261"/>
      <c r="F10" s="262"/>
      <c r="G10" s="239"/>
      <c r="H10" s="237"/>
      <c r="I10" s="265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142</v>
      </c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63">
        <v>1</v>
      </c>
      <c r="B11" s="220" t="s">
        <v>143</v>
      </c>
      <c r="C11" s="249" t="s">
        <v>144</v>
      </c>
      <c r="D11" s="224" t="s">
        <v>145</v>
      </c>
      <c r="E11" s="229">
        <v>125</v>
      </c>
      <c r="F11" s="240"/>
      <c r="G11" s="238">
        <f>ROUND(E11*F11,2)</f>
        <v>0</v>
      </c>
      <c r="H11" s="237" t="s">
        <v>146</v>
      </c>
      <c r="I11" s="265" t="s">
        <v>147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148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x14ac:dyDescent="0.2">
      <c r="A12" s="258" t="s">
        <v>138</v>
      </c>
      <c r="B12" s="219" t="s">
        <v>61</v>
      </c>
      <c r="C12" s="246" t="s">
        <v>102</v>
      </c>
      <c r="D12" s="222"/>
      <c r="E12" s="227"/>
      <c r="F12" s="241">
        <f>SUM(G13:G20)</f>
        <v>0</v>
      </c>
      <c r="G12" s="242"/>
      <c r="H12" s="234"/>
      <c r="I12" s="264"/>
      <c r="AE12" t="s">
        <v>139</v>
      </c>
    </row>
    <row r="13" spans="1:60" outlineLevel="1" x14ac:dyDescent="0.2">
      <c r="A13" s="259"/>
      <c r="B13" s="216" t="s">
        <v>149</v>
      </c>
      <c r="C13" s="247"/>
      <c r="D13" s="223"/>
      <c r="E13" s="228"/>
      <c r="F13" s="235"/>
      <c r="G13" s="236"/>
      <c r="H13" s="237"/>
      <c r="I13" s="265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>
        <v>0</v>
      </c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59"/>
      <c r="B14" s="217" t="s">
        <v>150</v>
      </c>
      <c r="C14" s="248"/>
      <c r="D14" s="260"/>
      <c r="E14" s="261"/>
      <c r="F14" s="262"/>
      <c r="G14" s="239"/>
      <c r="H14" s="237"/>
      <c r="I14" s="265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>
        <v>1</v>
      </c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63">
        <v>2</v>
      </c>
      <c r="B15" s="220" t="s">
        <v>151</v>
      </c>
      <c r="C15" s="249" t="s">
        <v>152</v>
      </c>
      <c r="D15" s="224" t="s">
        <v>153</v>
      </c>
      <c r="E15" s="229">
        <v>130</v>
      </c>
      <c r="F15" s="240"/>
      <c r="G15" s="238">
        <f>ROUND(E15*F15,2)</f>
        <v>0</v>
      </c>
      <c r="H15" s="237" t="s">
        <v>154</v>
      </c>
      <c r="I15" s="265" t="s">
        <v>147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148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59"/>
      <c r="B16" s="221"/>
      <c r="C16" s="250" t="s">
        <v>155</v>
      </c>
      <c r="D16" s="225"/>
      <c r="E16" s="230"/>
      <c r="F16" s="243"/>
      <c r="G16" s="244"/>
      <c r="H16" s="237"/>
      <c r="I16" s="265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9" t="str">
        <f>C16</f>
        <v>s úpravou rohů, koutů a hran konstrukcí, přebroušení a tmelení spár,</v>
      </c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59"/>
      <c r="B17" s="217" t="s">
        <v>149</v>
      </c>
      <c r="C17" s="248"/>
      <c r="D17" s="260"/>
      <c r="E17" s="261"/>
      <c r="F17" s="262"/>
      <c r="G17" s="239"/>
      <c r="H17" s="237"/>
      <c r="I17" s="265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>
        <v>0</v>
      </c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59"/>
      <c r="B18" s="217" t="s">
        <v>150</v>
      </c>
      <c r="C18" s="248"/>
      <c r="D18" s="260"/>
      <c r="E18" s="261"/>
      <c r="F18" s="262"/>
      <c r="G18" s="239"/>
      <c r="H18" s="237"/>
      <c r="I18" s="265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>
        <v>1</v>
      </c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63">
        <v>3</v>
      </c>
      <c r="B19" s="220" t="s">
        <v>156</v>
      </c>
      <c r="C19" s="249" t="s">
        <v>157</v>
      </c>
      <c r="D19" s="224" t="s">
        <v>153</v>
      </c>
      <c r="E19" s="229">
        <v>137.80000000000001</v>
      </c>
      <c r="F19" s="240"/>
      <c r="G19" s="238">
        <f>ROUND(E19*F19,2)</f>
        <v>0</v>
      </c>
      <c r="H19" s="237" t="s">
        <v>154</v>
      </c>
      <c r="I19" s="265" t="s">
        <v>147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148</v>
      </c>
      <c r="AF19" s="204"/>
      <c r="AG19" s="204"/>
      <c r="AH19" s="204"/>
      <c r="AI19" s="204"/>
      <c r="AJ19" s="204"/>
      <c r="AK19" s="204"/>
      <c r="AL19" s="204"/>
      <c r="AM19" s="204">
        <v>21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59"/>
      <c r="B20" s="221"/>
      <c r="C20" s="250" t="s">
        <v>155</v>
      </c>
      <c r="D20" s="225"/>
      <c r="E20" s="230"/>
      <c r="F20" s="243"/>
      <c r="G20" s="244"/>
      <c r="H20" s="237"/>
      <c r="I20" s="265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9" t="str">
        <f>C20</f>
        <v>s úpravou rohů, koutů a hran konstrukcí, přebroušení a tmelení spár,</v>
      </c>
      <c r="BB20" s="204"/>
      <c r="BC20" s="204"/>
      <c r="BD20" s="204"/>
      <c r="BE20" s="204"/>
      <c r="BF20" s="204"/>
      <c r="BG20" s="204"/>
      <c r="BH20" s="204"/>
    </row>
    <row r="21" spans="1:60" x14ac:dyDescent="0.2">
      <c r="A21" s="258" t="s">
        <v>138</v>
      </c>
      <c r="B21" s="219" t="s">
        <v>103</v>
      </c>
      <c r="C21" s="246" t="s">
        <v>104</v>
      </c>
      <c r="D21" s="222"/>
      <c r="E21" s="227"/>
      <c r="F21" s="241">
        <f>SUM(G22:G24)</f>
        <v>0</v>
      </c>
      <c r="G21" s="242"/>
      <c r="H21" s="234"/>
      <c r="I21" s="264"/>
      <c r="AE21" t="s">
        <v>139</v>
      </c>
    </row>
    <row r="22" spans="1:60" outlineLevel="1" x14ac:dyDescent="0.2">
      <c r="A22" s="259"/>
      <c r="B22" s="216" t="s">
        <v>158</v>
      </c>
      <c r="C22" s="247"/>
      <c r="D22" s="223"/>
      <c r="E22" s="228"/>
      <c r="F22" s="235"/>
      <c r="G22" s="236"/>
      <c r="H22" s="237"/>
      <c r="I22" s="265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>
        <v>0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59"/>
      <c r="B23" s="217" t="s">
        <v>141</v>
      </c>
      <c r="C23" s="248"/>
      <c r="D23" s="260"/>
      <c r="E23" s="261"/>
      <c r="F23" s="262"/>
      <c r="G23" s="239"/>
      <c r="H23" s="237"/>
      <c r="I23" s="265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142</v>
      </c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63">
        <v>4</v>
      </c>
      <c r="B24" s="220" t="s">
        <v>159</v>
      </c>
      <c r="C24" s="249" t="s">
        <v>160</v>
      </c>
      <c r="D24" s="224" t="s">
        <v>153</v>
      </c>
      <c r="E24" s="229">
        <v>166.6</v>
      </c>
      <c r="F24" s="240"/>
      <c r="G24" s="238">
        <f>ROUND(E24*F24,2)</f>
        <v>0</v>
      </c>
      <c r="H24" s="237" t="s">
        <v>146</v>
      </c>
      <c r="I24" s="265" t="s">
        <v>147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 t="s">
        <v>148</v>
      </c>
      <c r="AF24" s="204"/>
      <c r="AG24" s="204"/>
      <c r="AH24" s="204"/>
      <c r="AI24" s="204"/>
      <c r="AJ24" s="204"/>
      <c r="AK24" s="204"/>
      <c r="AL24" s="204"/>
      <c r="AM24" s="204">
        <v>21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x14ac:dyDescent="0.2">
      <c r="A25" s="258" t="s">
        <v>138</v>
      </c>
      <c r="B25" s="219" t="s">
        <v>105</v>
      </c>
      <c r="C25" s="246" t="s">
        <v>106</v>
      </c>
      <c r="D25" s="222"/>
      <c r="E25" s="227"/>
      <c r="F25" s="241">
        <f>SUM(G26:G27)</f>
        <v>0</v>
      </c>
      <c r="G25" s="242"/>
      <c r="H25" s="234"/>
      <c r="I25" s="264"/>
      <c r="AE25" t="s">
        <v>139</v>
      </c>
    </row>
    <row r="26" spans="1:60" outlineLevel="1" x14ac:dyDescent="0.2">
      <c r="A26" s="259"/>
      <c r="B26" s="216" t="s">
        <v>161</v>
      </c>
      <c r="C26" s="247"/>
      <c r="D26" s="223"/>
      <c r="E26" s="228"/>
      <c r="F26" s="235"/>
      <c r="G26" s="236"/>
      <c r="H26" s="237"/>
      <c r="I26" s="265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>
        <v>0</v>
      </c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63">
        <v>5</v>
      </c>
      <c r="B27" s="220" t="s">
        <v>162</v>
      </c>
      <c r="C27" s="249" t="s">
        <v>163</v>
      </c>
      <c r="D27" s="224" t="s">
        <v>153</v>
      </c>
      <c r="E27" s="229">
        <v>1120</v>
      </c>
      <c r="F27" s="240"/>
      <c r="G27" s="238">
        <f>ROUND(E27*F27,2)</f>
        <v>0</v>
      </c>
      <c r="H27" s="237" t="s">
        <v>164</v>
      </c>
      <c r="I27" s="265" t="s">
        <v>147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148</v>
      </c>
      <c r="AF27" s="204"/>
      <c r="AG27" s="204"/>
      <c r="AH27" s="204"/>
      <c r="AI27" s="204"/>
      <c r="AJ27" s="204"/>
      <c r="AK27" s="204"/>
      <c r="AL27" s="204"/>
      <c r="AM27" s="204">
        <v>21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x14ac:dyDescent="0.2">
      <c r="A28" s="258" t="s">
        <v>138</v>
      </c>
      <c r="B28" s="219" t="s">
        <v>107</v>
      </c>
      <c r="C28" s="246" t="s">
        <v>108</v>
      </c>
      <c r="D28" s="222"/>
      <c r="E28" s="227"/>
      <c r="F28" s="241">
        <f>SUM(G29:G33)</f>
        <v>0</v>
      </c>
      <c r="G28" s="242"/>
      <c r="H28" s="234"/>
      <c r="I28" s="264"/>
      <c r="AE28" t="s">
        <v>139</v>
      </c>
    </row>
    <row r="29" spans="1:60" outlineLevel="1" x14ac:dyDescent="0.2">
      <c r="A29" s="259"/>
      <c r="B29" s="216" t="s">
        <v>165</v>
      </c>
      <c r="C29" s="247"/>
      <c r="D29" s="223"/>
      <c r="E29" s="228"/>
      <c r="F29" s="235"/>
      <c r="G29" s="236"/>
      <c r="H29" s="237"/>
      <c r="I29" s="265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>
        <v>0</v>
      </c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22.5" outlineLevel="1" x14ac:dyDescent="0.2">
      <c r="A30" s="259"/>
      <c r="B30" s="217" t="s">
        <v>166</v>
      </c>
      <c r="C30" s="248"/>
      <c r="D30" s="260"/>
      <c r="E30" s="261"/>
      <c r="F30" s="262"/>
      <c r="G30" s="239"/>
      <c r="H30" s="237"/>
      <c r="I30" s="265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>
        <v>1</v>
      </c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9" t="str">
        <f>B30</f>
        <v>952 90-14 ostatních objektů (např. kanálů, zásobníků, kůlen apod.) - vynesení zbytků stavebního rumu, kropení a 2 x zametení podlah, oprášení stěn a výplní otvorů</v>
      </c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63">
        <v>6</v>
      </c>
      <c r="B31" s="220" t="s">
        <v>167</v>
      </c>
      <c r="C31" s="249" t="s">
        <v>168</v>
      </c>
      <c r="D31" s="224" t="s">
        <v>153</v>
      </c>
      <c r="E31" s="229">
        <v>5100</v>
      </c>
      <c r="F31" s="240"/>
      <c r="G31" s="238">
        <f>ROUND(E31*F31,2)</f>
        <v>0</v>
      </c>
      <c r="H31" s="237" t="s">
        <v>154</v>
      </c>
      <c r="I31" s="265" t="s">
        <v>147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148</v>
      </c>
      <c r="AF31" s="204"/>
      <c r="AG31" s="204"/>
      <c r="AH31" s="204"/>
      <c r="AI31" s="204"/>
      <c r="AJ31" s="204"/>
      <c r="AK31" s="204"/>
      <c r="AL31" s="204"/>
      <c r="AM31" s="204">
        <v>21</v>
      </c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59"/>
      <c r="B32" s="217" t="s">
        <v>169</v>
      </c>
      <c r="C32" s="248"/>
      <c r="D32" s="260"/>
      <c r="E32" s="261"/>
      <c r="F32" s="262"/>
      <c r="G32" s="239"/>
      <c r="H32" s="237"/>
      <c r="I32" s="265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>
        <v>0</v>
      </c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63">
        <v>7</v>
      </c>
      <c r="B33" s="220" t="s">
        <v>170</v>
      </c>
      <c r="C33" s="249" t="s">
        <v>171</v>
      </c>
      <c r="D33" s="224" t="s">
        <v>153</v>
      </c>
      <c r="E33" s="229">
        <v>160</v>
      </c>
      <c r="F33" s="240"/>
      <c r="G33" s="238">
        <f>ROUND(E33*F33,2)</f>
        <v>0</v>
      </c>
      <c r="H33" s="237" t="s">
        <v>146</v>
      </c>
      <c r="I33" s="265" t="s">
        <v>147</v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 t="s">
        <v>148</v>
      </c>
      <c r="AF33" s="204"/>
      <c r="AG33" s="204"/>
      <c r="AH33" s="204"/>
      <c r="AI33" s="204"/>
      <c r="AJ33" s="204"/>
      <c r="AK33" s="204"/>
      <c r="AL33" s="204"/>
      <c r="AM33" s="204">
        <v>21</v>
      </c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x14ac:dyDescent="0.2">
      <c r="A34" s="258" t="s">
        <v>138</v>
      </c>
      <c r="B34" s="219" t="s">
        <v>109</v>
      </c>
      <c r="C34" s="246" t="s">
        <v>110</v>
      </c>
      <c r="D34" s="222"/>
      <c r="E34" s="227"/>
      <c r="F34" s="241">
        <f>SUM(G35:G36)</f>
        <v>0</v>
      </c>
      <c r="G34" s="242"/>
      <c r="H34" s="234"/>
      <c r="I34" s="264"/>
      <c r="AE34" t="s">
        <v>139</v>
      </c>
    </row>
    <row r="35" spans="1:60" outlineLevel="1" x14ac:dyDescent="0.2">
      <c r="A35" s="259"/>
      <c r="B35" s="216" t="s">
        <v>172</v>
      </c>
      <c r="C35" s="247"/>
      <c r="D35" s="223"/>
      <c r="E35" s="228"/>
      <c r="F35" s="235"/>
      <c r="G35" s="236"/>
      <c r="H35" s="237"/>
      <c r="I35" s="265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>
        <v>0</v>
      </c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22.5" outlineLevel="1" x14ac:dyDescent="0.2">
      <c r="A36" s="263">
        <v>8</v>
      </c>
      <c r="B36" s="220" t="s">
        <v>173</v>
      </c>
      <c r="C36" s="249" t="s">
        <v>174</v>
      </c>
      <c r="D36" s="224" t="s">
        <v>153</v>
      </c>
      <c r="E36" s="229">
        <v>130</v>
      </c>
      <c r="F36" s="240"/>
      <c r="G36" s="238">
        <f>ROUND(E36*F36,2)</f>
        <v>0</v>
      </c>
      <c r="H36" s="237" t="s">
        <v>175</v>
      </c>
      <c r="I36" s="265" t="s">
        <v>147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 t="s">
        <v>148</v>
      </c>
      <c r="AF36" s="204"/>
      <c r="AG36" s="204"/>
      <c r="AH36" s="204"/>
      <c r="AI36" s="204"/>
      <c r="AJ36" s="204"/>
      <c r="AK36" s="204"/>
      <c r="AL36" s="204"/>
      <c r="AM36" s="204">
        <v>21</v>
      </c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x14ac:dyDescent="0.2">
      <c r="A37" s="258" t="s">
        <v>138</v>
      </c>
      <c r="B37" s="219" t="s">
        <v>111</v>
      </c>
      <c r="C37" s="246" t="s">
        <v>112</v>
      </c>
      <c r="D37" s="222"/>
      <c r="E37" s="227"/>
      <c r="F37" s="241">
        <f>SUM(G38:G55)</f>
        <v>0</v>
      </c>
      <c r="G37" s="242"/>
      <c r="H37" s="234"/>
      <c r="I37" s="264"/>
      <c r="AE37" t="s">
        <v>139</v>
      </c>
    </row>
    <row r="38" spans="1:60" outlineLevel="1" x14ac:dyDescent="0.2">
      <c r="A38" s="259"/>
      <c r="B38" s="216" t="s">
        <v>176</v>
      </c>
      <c r="C38" s="247"/>
      <c r="D38" s="223"/>
      <c r="E38" s="228"/>
      <c r="F38" s="235"/>
      <c r="G38" s="236"/>
      <c r="H38" s="237"/>
      <c r="I38" s="265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>
        <v>0</v>
      </c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59"/>
      <c r="B39" s="217" t="s">
        <v>177</v>
      </c>
      <c r="C39" s="248"/>
      <c r="D39" s="260"/>
      <c r="E39" s="261"/>
      <c r="F39" s="262"/>
      <c r="G39" s="239"/>
      <c r="H39" s="237"/>
      <c r="I39" s="265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 t="s">
        <v>142</v>
      </c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59"/>
      <c r="B40" s="217" t="s">
        <v>178</v>
      </c>
      <c r="C40" s="248"/>
      <c r="D40" s="260"/>
      <c r="E40" s="261"/>
      <c r="F40" s="262"/>
      <c r="G40" s="239"/>
      <c r="H40" s="237"/>
      <c r="I40" s="265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>
        <v>1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22.5" outlineLevel="1" x14ac:dyDescent="0.2">
      <c r="A41" s="263">
        <v>9</v>
      </c>
      <c r="B41" s="220" t="s">
        <v>179</v>
      </c>
      <c r="C41" s="249" t="s">
        <v>180</v>
      </c>
      <c r="D41" s="224" t="s">
        <v>145</v>
      </c>
      <c r="E41" s="229">
        <v>125</v>
      </c>
      <c r="F41" s="240"/>
      <c r="G41" s="238">
        <f>ROUND(E41*F41,2)</f>
        <v>0</v>
      </c>
      <c r="H41" s="237" t="s">
        <v>175</v>
      </c>
      <c r="I41" s="265" t="s">
        <v>147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 t="s">
        <v>148</v>
      </c>
      <c r="AF41" s="204"/>
      <c r="AG41" s="204"/>
      <c r="AH41" s="204"/>
      <c r="AI41" s="204"/>
      <c r="AJ41" s="204"/>
      <c r="AK41" s="204"/>
      <c r="AL41" s="204"/>
      <c r="AM41" s="204">
        <v>21</v>
      </c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59"/>
      <c r="B42" s="221"/>
      <c r="C42" s="250" t="s">
        <v>181</v>
      </c>
      <c r="D42" s="225"/>
      <c r="E42" s="230"/>
      <c r="F42" s="243"/>
      <c r="G42" s="244"/>
      <c r="H42" s="237"/>
      <c r="I42" s="265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9" t="str">
        <f>C42</f>
        <v>Včetně pomocného lešení o výšce podlahy do 1900 mm a pro zatížení do 1,5 kPa  (150 kg/m2).</v>
      </c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59"/>
      <c r="B43" s="217" t="s">
        <v>182</v>
      </c>
      <c r="C43" s="248"/>
      <c r="D43" s="260"/>
      <c r="E43" s="261"/>
      <c r="F43" s="262"/>
      <c r="G43" s="239"/>
      <c r="H43" s="237"/>
      <c r="I43" s="265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>
        <v>0</v>
      </c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59"/>
      <c r="B44" s="217" t="s">
        <v>183</v>
      </c>
      <c r="C44" s="248"/>
      <c r="D44" s="260"/>
      <c r="E44" s="261"/>
      <c r="F44" s="262"/>
      <c r="G44" s="239"/>
      <c r="H44" s="237"/>
      <c r="I44" s="265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>
        <v>1</v>
      </c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63">
        <v>10</v>
      </c>
      <c r="B45" s="220" t="s">
        <v>184</v>
      </c>
      <c r="C45" s="249" t="s">
        <v>185</v>
      </c>
      <c r="D45" s="224" t="s">
        <v>145</v>
      </c>
      <c r="E45" s="229">
        <v>906</v>
      </c>
      <c r="F45" s="240"/>
      <c r="G45" s="238">
        <f>ROUND(E45*F45,2)</f>
        <v>0</v>
      </c>
      <c r="H45" s="237" t="s">
        <v>175</v>
      </c>
      <c r="I45" s="265" t="s">
        <v>147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 t="s">
        <v>148</v>
      </c>
      <c r="AF45" s="204"/>
      <c r="AG45" s="204"/>
      <c r="AH45" s="204"/>
      <c r="AI45" s="204"/>
      <c r="AJ45" s="204"/>
      <c r="AK45" s="204"/>
      <c r="AL45" s="204"/>
      <c r="AM45" s="204">
        <v>21</v>
      </c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59"/>
      <c r="B46" s="221"/>
      <c r="C46" s="250" t="s">
        <v>181</v>
      </c>
      <c r="D46" s="225"/>
      <c r="E46" s="230"/>
      <c r="F46" s="243"/>
      <c r="G46" s="244"/>
      <c r="H46" s="237"/>
      <c r="I46" s="265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9" t="str">
        <f>C46</f>
        <v>Včetně pomocného lešení o výšce podlahy do 1900 mm a pro zatížení do 1,5 kPa  (150 kg/m2).</v>
      </c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59"/>
      <c r="B47" s="221"/>
      <c r="C47" s="251" t="s">
        <v>186</v>
      </c>
      <c r="D47" s="226"/>
      <c r="E47" s="231">
        <v>906</v>
      </c>
      <c r="F47" s="238"/>
      <c r="G47" s="238"/>
      <c r="H47" s="237"/>
      <c r="I47" s="265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59"/>
      <c r="B48" s="217" t="s">
        <v>187</v>
      </c>
      <c r="C48" s="248"/>
      <c r="D48" s="260"/>
      <c r="E48" s="261"/>
      <c r="F48" s="262"/>
      <c r="G48" s="239"/>
      <c r="H48" s="237"/>
      <c r="I48" s="265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>
        <v>0</v>
      </c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59"/>
      <c r="B49" s="217" t="s">
        <v>188</v>
      </c>
      <c r="C49" s="248"/>
      <c r="D49" s="260"/>
      <c r="E49" s="261"/>
      <c r="F49" s="262"/>
      <c r="G49" s="239"/>
      <c r="H49" s="237"/>
      <c r="I49" s="265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>
        <v>1</v>
      </c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63">
        <v>11</v>
      </c>
      <c r="B50" s="220" t="s">
        <v>189</v>
      </c>
      <c r="C50" s="249" t="s">
        <v>190</v>
      </c>
      <c r="D50" s="224" t="s">
        <v>191</v>
      </c>
      <c r="E50" s="229">
        <v>2142</v>
      </c>
      <c r="F50" s="240"/>
      <c r="G50" s="238">
        <f>ROUND(E50*F50,2)</f>
        <v>0</v>
      </c>
      <c r="H50" s="237" t="s">
        <v>175</v>
      </c>
      <c r="I50" s="265" t="s">
        <v>147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 t="s">
        <v>148</v>
      </c>
      <c r="AF50" s="204"/>
      <c r="AG50" s="204"/>
      <c r="AH50" s="204"/>
      <c r="AI50" s="204"/>
      <c r="AJ50" s="204"/>
      <c r="AK50" s="204"/>
      <c r="AL50" s="204"/>
      <c r="AM50" s="204">
        <v>21</v>
      </c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59"/>
      <c r="B51" s="221"/>
      <c r="C51" s="250" t="s">
        <v>181</v>
      </c>
      <c r="D51" s="225"/>
      <c r="E51" s="230"/>
      <c r="F51" s="243"/>
      <c r="G51" s="244"/>
      <c r="H51" s="237"/>
      <c r="I51" s="265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9" t="str">
        <f>C51</f>
        <v>Včetně pomocného lešení o výšce podlahy do 1900 mm a pro zatížení do 1,5 kPa  (150 kg/m2).</v>
      </c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59"/>
      <c r="B52" s="217" t="s">
        <v>192</v>
      </c>
      <c r="C52" s="248"/>
      <c r="D52" s="260"/>
      <c r="E52" s="261"/>
      <c r="F52" s="262"/>
      <c r="G52" s="239"/>
      <c r="H52" s="237"/>
      <c r="I52" s="265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>
        <v>0</v>
      </c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59"/>
      <c r="B53" s="217" t="s">
        <v>193</v>
      </c>
      <c r="C53" s="248"/>
      <c r="D53" s="260"/>
      <c r="E53" s="261"/>
      <c r="F53" s="262"/>
      <c r="G53" s="239"/>
      <c r="H53" s="237"/>
      <c r="I53" s="265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>
        <v>1</v>
      </c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63">
        <v>12</v>
      </c>
      <c r="B54" s="220" t="s">
        <v>194</v>
      </c>
      <c r="C54" s="249" t="s">
        <v>195</v>
      </c>
      <c r="D54" s="224" t="s">
        <v>191</v>
      </c>
      <c r="E54" s="229">
        <v>238</v>
      </c>
      <c r="F54" s="240"/>
      <c r="G54" s="238">
        <f>ROUND(E54*F54,2)</f>
        <v>0</v>
      </c>
      <c r="H54" s="237" t="s">
        <v>175</v>
      </c>
      <c r="I54" s="265" t="s">
        <v>147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 t="s">
        <v>148</v>
      </c>
      <c r="AF54" s="204"/>
      <c r="AG54" s="204"/>
      <c r="AH54" s="204"/>
      <c r="AI54" s="204"/>
      <c r="AJ54" s="204"/>
      <c r="AK54" s="204"/>
      <c r="AL54" s="204"/>
      <c r="AM54" s="204">
        <v>21</v>
      </c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59"/>
      <c r="B55" s="221"/>
      <c r="C55" s="250" t="s">
        <v>181</v>
      </c>
      <c r="D55" s="225"/>
      <c r="E55" s="230"/>
      <c r="F55" s="243"/>
      <c r="G55" s="244"/>
      <c r="H55" s="237"/>
      <c r="I55" s="265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9" t="str">
        <f>C55</f>
        <v>Včetně pomocného lešení o výšce podlahy do 1900 mm a pro zatížení do 1,5 kPa  (150 kg/m2).</v>
      </c>
      <c r="BB55" s="204"/>
      <c r="BC55" s="204"/>
      <c r="BD55" s="204"/>
      <c r="BE55" s="204"/>
      <c r="BF55" s="204"/>
      <c r="BG55" s="204"/>
      <c r="BH55" s="204"/>
    </row>
    <row r="56" spans="1:60" x14ac:dyDescent="0.2">
      <c r="A56" s="258" t="s">
        <v>138</v>
      </c>
      <c r="B56" s="219" t="s">
        <v>113</v>
      </c>
      <c r="C56" s="246" t="s">
        <v>114</v>
      </c>
      <c r="D56" s="222"/>
      <c r="E56" s="227"/>
      <c r="F56" s="241">
        <f>SUM(G57:G61)</f>
        <v>0</v>
      </c>
      <c r="G56" s="242"/>
      <c r="H56" s="234"/>
      <c r="I56" s="264"/>
      <c r="AE56" t="s">
        <v>139</v>
      </c>
    </row>
    <row r="57" spans="1:60" outlineLevel="1" x14ac:dyDescent="0.2">
      <c r="A57" s="259"/>
      <c r="B57" s="216" t="s">
        <v>196</v>
      </c>
      <c r="C57" s="247"/>
      <c r="D57" s="223"/>
      <c r="E57" s="228"/>
      <c r="F57" s="235"/>
      <c r="G57" s="236"/>
      <c r="H57" s="237"/>
      <c r="I57" s="265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>
        <v>0</v>
      </c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59"/>
      <c r="B58" s="217" t="s">
        <v>197</v>
      </c>
      <c r="C58" s="248"/>
      <c r="D58" s="260"/>
      <c r="E58" s="261"/>
      <c r="F58" s="262"/>
      <c r="G58" s="239"/>
      <c r="H58" s="237"/>
      <c r="I58" s="265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>
        <v>1</v>
      </c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63">
        <v>13</v>
      </c>
      <c r="B59" s="220" t="s">
        <v>198</v>
      </c>
      <c r="C59" s="249" t="s">
        <v>199</v>
      </c>
      <c r="D59" s="224" t="s">
        <v>153</v>
      </c>
      <c r="E59" s="229">
        <v>12700</v>
      </c>
      <c r="F59" s="240"/>
      <c r="G59" s="238">
        <f>ROUND(E59*F59,2)</f>
        <v>0</v>
      </c>
      <c r="H59" s="237" t="s">
        <v>200</v>
      </c>
      <c r="I59" s="265" t="s">
        <v>147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 t="s">
        <v>148</v>
      </c>
      <c r="AF59" s="204"/>
      <c r="AG59" s="204"/>
      <c r="AH59" s="204"/>
      <c r="AI59" s="204"/>
      <c r="AJ59" s="204"/>
      <c r="AK59" s="204"/>
      <c r="AL59" s="204"/>
      <c r="AM59" s="204">
        <v>21</v>
      </c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59"/>
      <c r="B60" s="217" t="s">
        <v>201</v>
      </c>
      <c r="C60" s="248"/>
      <c r="D60" s="260"/>
      <c r="E60" s="261"/>
      <c r="F60" s="262"/>
      <c r="G60" s="239"/>
      <c r="H60" s="237"/>
      <c r="I60" s="265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>
        <v>0</v>
      </c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63">
        <v>14</v>
      </c>
      <c r="B61" s="220" t="s">
        <v>202</v>
      </c>
      <c r="C61" s="249" t="s">
        <v>203</v>
      </c>
      <c r="D61" s="224" t="s">
        <v>153</v>
      </c>
      <c r="E61" s="229">
        <v>12700</v>
      </c>
      <c r="F61" s="240"/>
      <c r="G61" s="238">
        <f>ROUND(E61*F61,2)</f>
        <v>0</v>
      </c>
      <c r="H61" s="237" t="s">
        <v>200</v>
      </c>
      <c r="I61" s="265" t="s">
        <v>147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 t="s">
        <v>148</v>
      </c>
      <c r="AF61" s="204"/>
      <c r="AG61" s="204"/>
      <c r="AH61" s="204"/>
      <c r="AI61" s="204"/>
      <c r="AJ61" s="204"/>
      <c r="AK61" s="204"/>
      <c r="AL61" s="204"/>
      <c r="AM61" s="204">
        <v>21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x14ac:dyDescent="0.2">
      <c r="A62" s="258" t="s">
        <v>138</v>
      </c>
      <c r="B62" s="219" t="s">
        <v>115</v>
      </c>
      <c r="C62" s="246" t="s">
        <v>116</v>
      </c>
      <c r="D62" s="222"/>
      <c r="E62" s="227"/>
      <c r="F62" s="241">
        <f>SUM(G63:G232)</f>
        <v>0</v>
      </c>
      <c r="G62" s="242"/>
      <c r="H62" s="234"/>
      <c r="I62" s="264"/>
      <c r="AE62" t="s">
        <v>139</v>
      </c>
    </row>
    <row r="63" spans="1:60" outlineLevel="1" x14ac:dyDescent="0.2">
      <c r="A63" s="259"/>
      <c r="B63" s="216" t="s">
        <v>204</v>
      </c>
      <c r="C63" s="247"/>
      <c r="D63" s="223"/>
      <c r="E63" s="228"/>
      <c r="F63" s="235"/>
      <c r="G63" s="236"/>
      <c r="H63" s="237"/>
      <c r="I63" s="265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>
        <v>0</v>
      </c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ht="22.5" outlineLevel="1" x14ac:dyDescent="0.2">
      <c r="A64" s="263">
        <v>15</v>
      </c>
      <c r="B64" s="220" t="s">
        <v>205</v>
      </c>
      <c r="C64" s="249" t="s">
        <v>206</v>
      </c>
      <c r="D64" s="224" t="s">
        <v>191</v>
      </c>
      <c r="E64" s="229">
        <v>20</v>
      </c>
      <c r="F64" s="240"/>
      <c r="G64" s="238">
        <f>ROUND(E64*F64,2)</f>
        <v>0</v>
      </c>
      <c r="H64" s="237" t="s">
        <v>115</v>
      </c>
      <c r="I64" s="265" t="s">
        <v>147</v>
      </c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 t="s">
        <v>148</v>
      </c>
      <c r="AF64" s="204"/>
      <c r="AG64" s="204"/>
      <c r="AH64" s="204"/>
      <c r="AI64" s="204"/>
      <c r="AJ64" s="204"/>
      <c r="AK64" s="204"/>
      <c r="AL64" s="204"/>
      <c r="AM64" s="204">
        <v>21</v>
      </c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59"/>
      <c r="B65" s="217" t="s">
        <v>207</v>
      </c>
      <c r="C65" s="248"/>
      <c r="D65" s="260"/>
      <c r="E65" s="261"/>
      <c r="F65" s="262"/>
      <c r="G65" s="239"/>
      <c r="H65" s="237"/>
      <c r="I65" s="265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>
        <v>0</v>
      </c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63">
        <v>16</v>
      </c>
      <c r="B66" s="220" t="s">
        <v>208</v>
      </c>
      <c r="C66" s="249" t="s">
        <v>209</v>
      </c>
      <c r="D66" s="224" t="s">
        <v>191</v>
      </c>
      <c r="E66" s="229">
        <v>100</v>
      </c>
      <c r="F66" s="240"/>
      <c r="G66" s="238">
        <f>ROUND(E66*F66,2)</f>
        <v>0</v>
      </c>
      <c r="H66" s="237" t="s">
        <v>115</v>
      </c>
      <c r="I66" s="265" t="s">
        <v>147</v>
      </c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 t="s">
        <v>148</v>
      </c>
      <c r="AF66" s="204"/>
      <c r="AG66" s="204"/>
      <c r="AH66" s="204"/>
      <c r="AI66" s="204"/>
      <c r="AJ66" s="204"/>
      <c r="AK66" s="204"/>
      <c r="AL66" s="204"/>
      <c r="AM66" s="204">
        <v>21</v>
      </c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outlineLevel="1" x14ac:dyDescent="0.2">
      <c r="A67" s="259"/>
      <c r="B67" s="221"/>
      <c r="C67" s="250" t="s">
        <v>210</v>
      </c>
      <c r="D67" s="225"/>
      <c r="E67" s="230"/>
      <c r="F67" s="243"/>
      <c r="G67" s="244"/>
      <c r="H67" s="237"/>
      <c r="I67" s="265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9" t="str">
        <f>C67</f>
        <v>použitý demontovaný materiál</v>
      </c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59"/>
      <c r="B68" s="217" t="s">
        <v>211</v>
      </c>
      <c r="C68" s="248"/>
      <c r="D68" s="260"/>
      <c r="E68" s="261"/>
      <c r="F68" s="262"/>
      <c r="G68" s="239"/>
      <c r="H68" s="237"/>
      <c r="I68" s="265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>
        <v>0</v>
      </c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63">
        <v>17</v>
      </c>
      <c r="B69" s="220" t="s">
        <v>212</v>
      </c>
      <c r="C69" s="249" t="s">
        <v>213</v>
      </c>
      <c r="D69" s="224" t="s">
        <v>145</v>
      </c>
      <c r="E69" s="229">
        <v>221</v>
      </c>
      <c r="F69" s="240"/>
      <c r="G69" s="238">
        <f>ROUND(E69*F69,2)</f>
        <v>0</v>
      </c>
      <c r="H69" s="237" t="s">
        <v>115</v>
      </c>
      <c r="I69" s="265" t="s">
        <v>147</v>
      </c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 t="s">
        <v>148</v>
      </c>
      <c r="AF69" s="204"/>
      <c r="AG69" s="204"/>
      <c r="AH69" s="204"/>
      <c r="AI69" s="204"/>
      <c r="AJ69" s="204"/>
      <c r="AK69" s="204"/>
      <c r="AL69" s="204"/>
      <c r="AM69" s="204">
        <v>21</v>
      </c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63">
        <v>18</v>
      </c>
      <c r="B70" s="220" t="s">
        <v>214</v>
      </c>
      <c r="C70" s="249" t="s">
        <v>215</v>
      </c>
      <c r="D70" s="224" t="s">
        <v>145</v>
      </c>
      <c r="E70" s="229">
        <v>685</v>
      </c>
      <c r="F70" s="240"/>
      <c r="G70" s="238">
        <f>ROUND(E70*F70,2)</f>
        <v>0</v>
      </c>
      <c r="H70" s="237" t="s">
        <v>115</v>
      </c>
      <c r="I70" s="265" t="s">
        <v>147</v>
      </c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 t="s">
        <v>148</v>
      </c>
      <c r="AF70" s="204"/>
      <c r="AG70" s="204"/>
      <c r="AH70" s="204"/>
      <c r="AI70" s="204"/>
      <c r="AJ70" s="204"/>
      <c r="AK70" s="204"/>
      <c r="AL70" s="204"/>
      <c r="AM70" s="204">
        <v>21</v>
      </c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59"/>
      <c r="B71" s="217" t="s">
        <v>216</v>
      </c>
      <c r="C71" s="248"/>
      <c r="D71" s="260"/>
      <c r="E71" s="261"/>
      <c r="F71" s="262"/>
      <c r="G71" s="239"/>
      <c r="H71" s="237"/>
      <c r="I71" s="265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>
        <v>0</v>
      </c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outlineLevel="1" x14ac:dyDescent="0.2">
      <c r="A72" s="263">
        <v>19</v>
      </c>
      <c r="B72" s="220" t="s">
        <v>217</v>
      </c>
      <c r="C72" s="249" t="s">
        <v>218</v>
      </c>
      <c r="D72" s="224" t="s">
        <v>191</v>
      </c>
      <c r="E72" s="229">
        <v>835</v>
      </c>
      <c r="F72" s="240"/>
      <c r="G72" s="238">
        <f>ROUND(E72*F72,2)</f>
        <v>0</v>
      </c>
      <c r="H72" s="237" t="s">
        <v>115</v>
      </c>
      <c r="I72" s="265" t="s">
        <v>147</v>
      </c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 t="s">
        <v>148</v>
      </c>
      <c r="AF72" s="204"/>
      <c r="AG72" s="204"/>
      <c r="AH72" s="204"/>
      <c r="AI72" s="204"/>
      <c r="AJ72" s="204"/>
      <c r="AK72" s="204"/>
      <c r="AL72" s="204"/>
      <c r="AM72" s="204">
        <v>21</v>
      </c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outlineLevel="1" x14ac:dyDescent="0.2">
      <c r="A73" s="259"/>
      <c r="B73" s="221"/>
      <c r="C73" s="250" t="s">
        <v>219</v>
      </c>
      <c r="D73" s="225"/>
      <c r="E73" s="230"/>
      <c r="F73" s="243"/>
      <c r="G73" s="244"/>
      <c r="H73" s="237"/>
      <c r="I73" s="265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9" t="str">
        <f>C73</f>
        <v>Včetně kolen, T-kusů, prodlužovacích dílů, spojek apod.</v>
      </c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63">
        <v>20</v>
      </c>
      <c r="B74" s="220" t="s">
        <v>220</v>
      </c>
      <c r="C74" s="249" t="s">
        <v>221</v>
      </c>
      <c r="D74" s="224" t="s">
        <v>191</v>
      </c>
      <c r="E74" s="229">
        <v>20</v>
      </c>
      <c r="F74" s="240"/>
      <c r="G74" s="238">
        <f>ROUND(E74*F74,2)</f>
        <v>0</v>
      </c>
      <c r="H74" s="237" t="s">
        <v>115</v>
      </c>
      <c r="I74" s="265" t="s">
        <v>147</v>
      </c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 t="s">
        <v>148</v>
      </c>
      <c r="AF74" s="204"/>
      <c r="AG74" s="204"/>
      <c r="AH74" s="204"/>
      <c r="AI74" s="204"/>
      <c r="AJ74" s="204"/>
      <c r="AK74" s="204"/>
      <c r="AL74" s="204"/>
      <c r="AM74" s="204">
        <v>21</v>
      </c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59"/>
      <c r="B75" s="221"/>
      <c r="C75" s="250" t="s">
        <v>219</v>
      </c>
      <c r="D75" s="225"/>
      <c r="E75" s="230"/>
      <c r="F75" s="243"/>
      <c r="G75" s="244"/>
      <c r="H75" s="237"/>
      <c r="I75" s="265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9" t="str">
        <f>C75</f>
        <v>Včetně kolen, T-kusů, prodlužovacích dílů, spojek apod.</v>
      </c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63">
        <v>21</v>
      </c>
      <c r="B76" s="220" t="s">
        <v>222</v>
      </c>
      <c r="C76" s="249" t="s">
        <v>223</v>
      </c>
      <c r="D76" s="224" t="s">
        <v>191</v>
      </c>
      <c r="E76" s="229">
        <v>595</v>
      </c>
      <c r="F76" s="240"/>
      <c r="G76" s="238">
        <f>ROUND(E76*F76,2)</f>
        <v>0</v>
      </c>
      <c r="H76" s="237" t="s">
        <v>115</v>
      </c>
      <c r="I76" s="265" t="s">
        <v>147</v>
      </c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 t="s">
        <v>148</v>
      </c>
      <c r="AF76" s="204"/>
      <c r="AG76" s="204"/>
      <c r="AH76" s="204"/>
      <c r="AI76" s="204"/>
      <c r="AJ76" s="204"/>
      <c r="AK76" s="204"/>
      <c r="AL76" s="204"/>
      <c r="AM76" s="204">
        <v>21</v>
      </c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outlineLevel="1" x14ac:dyDescent="0.2">
      <c r="A77" s="259"/>
      <c r="B77" s="217" t="s">
        <v>224</v>
      </c>
      <c r="C77" s="248"/>
      <c r="D77" s="260"/>
      <c r="E77" s="261"/>
      <c r="F77" s="262"/>
      <c r="G77" s="239"/>
      <c r="H77" s="237"/>
      <c r="I77" s="265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>
        <v>0</v>
      </c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ht="22.5" outlineLevel="1" x14ac:dyDescent="0.2">
      <c r="A78" s="263">
        <v>22</v>
      </c>
      <c r="B78" s="220" t="s">
        <v>225</v>
      </c>
      <c r="C78" s="249" t="s">
        <v>226</v>
      </c>
      <c r="D78" s="224" t="s">
        <v>145</v>
      </c>
      <c r="E78" s="229">
        <v>650</v>
      </c>
      <c r="F78" s="240"/>
      <c r="G78" s="238">
        <f>ROUND(E78*F78,2)</f>
        <v>0</v>
      </c>
      <c r="H78" s="237" t="s">
        <v>115</v>
      </c>
      <c r="I78" s="265" t="s">
        <v>147</v>
      </c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 t="s">
        <v>148</v>
      </c>
      <c r="AF78" s="204"/>
      <c r="AG78" s="204"/>
      <c r="AH78" s="204"/>
      <c r="AI78" s="204"/>
      <c r="AJ78" s="204"/>
      <c r="AK78" s="204"/>
      <c r="AL78" s="204"/>
      <c r="AM78" s="204">
        <v>21</v>
      </c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ht="22.5" outlineLevel="1" x14ac:dyDescent="0.2">
      <c r="A79" s="263">
        <v>23</v>
      </c>
      <c r="B79" s="220" t="s">
        <v>227</v>
      </c>
      <c r="C79" s="249" t="s">
        <v>228</v>
      </c>
      <c r="D79" s="224" t="s">
        <v>145</v>
      </c>
      <c r="E79" s="229">
        <v>2718</v>
      </c>
      <c r="F79" s="240"/>
      <c r="G79" s="238">
        <f>ROUND(E79*F79,2)</f>
        <v>0</v>
      </c>
      <c r="H79" s="237" t="s">
        <v>115</v>
      </c>
      <c r="I79" s="265" t="s">
        <v>147</v>
      </c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 t="s">
        <v>148</v>
      </c>
      <c r="AF79" s="204"/>
      <c r="AG79" s="204"/>
      <c r="AH79" s="204"/>
      <c r="AI79" s="204"/>
      <c r="AJ79" s="204"/>
      <c r="AK79" s="204"/>
      <c r="AL79" s="204"/>
      <c r="AM79" s="204">
        <v>21</v>
      </c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59"/>
      <c r="B80" s="217" t="s">
        <v>229</v>
      </c>
      <c r="C80" s="248"/>
      <c r="D80" s="260"/>
      <c r="E80" s="261"/>
      <c r="F80" s="262"/>
      <c r="G80" s="239"/>
      <c r="H80" s="237"/>
      <c r="I80" s="265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>
        <v>0</v>
      </c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ht="22.5" outlineLevel="1" x14ac:dyDescent="0.2">
      <c r="A81" s="263">
        <v>24</v>
      </c>
      <c r="B81" s="220" t="s">
        <v>230</v>
      </c>
      <c r="C81" s="249" t="s">
        <v>231</v>
      </c>
      <c r="D81" s="224" t="s">
        <v>145</v>
      </c>
      <c r="E81" s="229">
        <v>11</v>
      </c>
      <c r="F81" s="240"/>
      <c r="G81" s="238">
        <f>ROUND(E81*F81,2)</f>
        <v>0</v>
      </c>
      <c r="H81" s="237" t="s">
        <v>115</v>
      </c>
      <c r="I81" s="265" t="s">
        <v>147</v>
      </c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 t="s">
        <v>148</v>
      </c>
      <c r="AF81" s="204"/>
      <c r="AG81" s="204"/>
      <c r="AH81" s="204"/>
      <c r="AI81" s="204"/>
      <c r="AJ81" s="204"/>
      <c r="AK81" s="204"/>
      <c r="AL81" s="204"/>
      <c r="AM81" s="204">
        <v>21</v>
      </c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ht="22.5" outlineLevel="1" x14ac:dyDescent="0.2">
      <c r="A82" s="263">
        <v>25</v>
      </c>
      <c r="B82" s="220" t="s">
        <v>232</v>
      </c>
      <c r="C82" s="249" t="s">
        <v>233</v>
      </c>
      <c r="D82" s="224" t="s">
        <v>145</v>
      </c>
      <c r="E82" s="229">
        <v>85</v>
      </c>
      <c r="F82" s="240"/>
      <c r="G82" s="238">
        <f>ROUND(E82*F82,2)</f>
        <v>0</v>
      </c>
      <c r="H82" s="237" t="s">
        <v>115</v>
      </c>
      <c r="I82" s="265" t="s">
        <v>147</v>
      </c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 t="s">
        <v>148</v>
      </c>
      <c r="AF82" s="204"/>
      <c r="AG82" s="204"/>
      <c r="AH82" s="204"/>
      <c r="AI82" s="204"/>
      <c r="AJ82" s="204"/>
      <c r="AK82" s="204"/>
      <c r="AL82" s="204"/>
      <c r="AM82" s="204">
        <v>21</v>
      </c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ht="22.5" outlineLevel="1" x14ac:dyDescent="0.2">
      <c r="A83" s="263">
        <v>26</v>
      </c>
      <c r="B83" s="220" t="s">
        <v>234</v>
      </c>
      <c r="C83" s="249" t="s">
        <v>235</v>
      </c>
      <c r="D83" s="224" t="s">
        <v>145</v>
      </c>
      <c r="E83" s="229">
        <v>27</v>
      </c>
      <c r="F83" s="240"/>
      <c r="G83" s="238">
        <f>ROUND(E83*F83,2)</f>
        <v>0</v>
      </c>
      <c r="H83" s="237" t="s">
        <v>115</v>
      </c>
      <c r="I83" s="265" t="s">
        <v>147</v>
      </c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 t="s">
        <v>148</v>
      </c>
      <c r="AF83" s="204"/>
      <c r="AG83" s="204"/>
      <c r="AH83" s="204"/>
      <c r="AI83" s="204"/>
      <c r="AJ83" s="204"/>
      <c r="AK83" s="204"/>
      <c r="AL83" s="204"/>
      <c r="AM83" s="204">
        <v>21</v>
      </c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ht="22.5" outlineLevel="1" x14ac:dyDescent="0.2">
      <c r="A84" s="263">
        <v>27</v>
      </c>
      <c r="B84" s="220" t="s">
        <v>236</v>
      </c>
      <c r="C84" s="249" t="s">
        <v>237</v>
      </c>
      <c r="D84" s="224" t="s">
        <v>145</v>
      </c>
      <c r="E84" s="229">
        <v>68</v>
      </c>
      <c r="F84" s="240"/>
      <c r="G84" s="238">
        <f>ROUND(E84*F84,2)</f>
        <v>0</v>
      </c>
      <c r="H84" s="237" t="s">
        <v>115</v>
      </c>
      <c r="I84" s="265" t="s">
        <v>147</v>
      </c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 t="s">
        <v>148</v>
      </c>
      <c r="AF84" s="204"/>
      <c r="AG84" s="204"/>
      <c r="AH84" s="204"/>
      <c r="AI84" s="204"/>
      <c r="AJ84" s="204"/>
      <c r="AK84" s="204"/>
      <c r="AL84" s="204"/>
      <c r="AM84" s="204">
        <v>21</v>
      </c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ht="22.5" outlineLevel="1" x14ac:dyDescent="0.2">
      <c r="A85" s="263">
        <v>28</v>
      </c>
      <c r="B85" s="220" t="s">
        <v>238</v>
      </c>
      <c r="C85" s="249" t="s">
        <v>239</v>
      </c>
      <c r="D85" s="224" t="s">
        <v>145</v>
      </c>
      <c r="E85" s="229">
        <v>2</v>
      </c>
      <c r="F85" s="240"/>
      <c r="G85" s="238">
        <f>ROUND(E85*F85,2)</f>
        <v>0</v>
      </c>
      <c r="H85" s="237" t="s">
        <v>115</v>
      </c>
      <c r="I85" s="265" t="s">
        <v>147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 t="s">
        <v>148</v>
      </c>
      <c r="AF85" s="204"/>
      <c r="AG85" s="204"/>
      <c r="AH85" s="204"/>
      <c r="AI85" s="204"/>
      <c r="AJ85" s="204"/>
      <c r="AK85" s="204"/>
      <c r="AL85" s="204"/>
      <c r="AM85" s="204">
        <v>21</v>
      </c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outlineLevel="1" x14ac:dyDescent="0.2">
      <c r="A86" s="263">
        <v>29</v>
      </c>
      <c r="B86" s="220" t="s">
        <v>240</v>
      </c>
      <c r="C86" s="249" t="s">
        <v>241</v>
      </c>
      <c r="D86" s="224" t="s">
        <v>145</v>
      </c>
      <c r="E86" s="229">
        <v>2</v>
      </c>
      <c r="F86" s="240"/>
      <c r="G86" s="238">
        <f>ROUND(E86*F86,2)</f>
        <v>0</v>
      </c>
      <c r="H86" s="237" t="s">
        <v>115</v>
      </c>
      <c r="I86" s="265" t="s">
        <v>147</v>
      </c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 t="s">
        <v>148</v>
      </c>
      <c r="AF86" s="204"/>
      <c r="AG86" s="204"/>
      <c r="AH86" s="204"/>
      <c r="AI86" s="204"/>
      <c r="AJ86" s="204"/>
      <c r="AK86" s="204"/>
      <c r="AL86" s="204"/>
      <c r="AM86" s="204">
        <v>21</v>
      </c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63">
        <v>30</v>
      </c>
      <c r="B87" s="220" t="s">
        <v>242</v>
      </c>
      <c r="C87" s="249" t="s">
        <v>243</v>
      </c>
      <c r="D87" s="224" t="s">
        <v>145</v>
      </c>
      <c r="E87" s="229">
        <v>10</v>
      </c>
      <c r="F87" s="240"/>
      <c r="G87" s="238">
        <f>ROUND(E87*F87,2)</f>
        <v>0</v>
      </c>
      <c r="H87" s="237" t="s">
        <v>115</v>
      </c>
      <c r="I87" s="265" t="s">
        <v>147</v>
      </c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 t="s">
        <v>148</v>
      </c>
      <c r="AF87" s="204"/>
      <c r="AG87" s="204"/>
      <c r="AH87" s="204"/>
      <c r="AI87" s="204"/>
      <c r="AJ87" s="204"/>
      <c r="AK87" s="204"/>
      <c r="AL87" s="204"/>
      <c r="AM87" s="204">
        <v>21</v>
      </c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ht="22.5" outlineLevel="1" x14ac:dyDescent="0.2">
      <c r="A88" s="263">
        <v>31</v>
      </c>
      <c r="B88" s="220" t="s">
        <v>244</v>
      </c>
      <c r="C88" s="249" t="s">
        <v>245</v>
      </c>
      <c r="D88" s="224" t="s">
        <v>145</v>
      </c>
      <c r="E88" s="229">
        <v>2</v>
      </c>
      <c r="F88" s="240"/>
      <c r="G88" s="238">
        <f>ROUND(E88*F88,2)</f>
        <v>0</v>
      </c>
      <c r="H88" s="237" t="s">
        <v>115</v>
      </c>
      <c r="I88" s="265" t="s">
        <v>147</v>
      </c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 t="s">
        <v>148</v>
      </c>
      <c r="AF88" s="204"/>
      <c r="AG88" s="204"/>
      <c r="AH88" s="204"/>
      <c r="AI88" s="204"/>
      <c r="AJ88" s="204"/>
      <c r="AK88" s="204"/>
      <c r="AL88" s="204"/>
      <c r="AM88" s="204">
        <v>21</v>
      </c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ht="22.5" outlineLevel="1" x14ac:dyDescent="0.2">
      <c r="A89" s="263">
        <v>32</v>
      </c>
      <c r="B89" s="220" t="s">
        <v>246</v>
      </c>
      <c r="C89" s="249" t="s">
        <v>247</v>
      </c>
      <c r="D89" s="224" t="s">
        <v>145</v>
      </c>
      <c r="E89" s="229">
        <v>2</v>
      </c>
      <c r="F89" s="240"/>
      <c r="G89" s="238">
        <f>ROUND(E89*F89,2)</f>
        <v>0</v>
      </c>
      <c r="H89" s="237" t="s">
        <v>115</v>
      </c>
      <c r="I89" s="265" t="s">
        <v>147</v>
      </c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 t="s">
        <v>148</v>
      </c>
      <c r="AF89" s="204"/>
      <c r="AG89" s="204"/>
      <c r="AH89" s="204"/>
      <c r="AI89" s="204"/>
      <c r="AJ89" s="204"/>
      <c r="AK89" s="204"/>
      <c r="AL89" s="204"/>
      <c r="AM89" s="204">
        <v>21</v>
      </c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outlineLevel="1" x14ac:dyDescent="0.2">
      <c r="A90" s="263">
        <v>33</v>
      </c>
      <c r="B90" s="220" t="s">
        <v>248</v>
      </c>
      <c r="C90" s="249" t="s">
        <v>249</v>
      </c>
      <c r="D90" s="224" t="s">
        <v>145</v>
      </c>
      <c r="E90" s="229">
        <v>6</v>
      </c>
      <c r="F90" s="240"/>
      <c r="G90" s="238">
        <f>ROUND(E90*F90,2)</f>
        <v>0</v>
      </c>
      <c r="H90" s="237" t="s">
        <v>115</v>
      </c>
      <c r="I90" s="265" t="s">
        <v>147</v>
      </c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 t="s">
        <v>148</v>
      </c>
      <c r="AF90" s="204"/>
      <c r="AG90" s="204"/>
      <c r="AH90" s="204"/>
      <c r="AI90" s="204"/>
      <c r="AJ90" s="204"/>
      <c r="AK90" s="204"/>
      <c r="AL90" s="204"/>
      <c r="AM90" s="204">
        <v>21</v>
      </c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ht="22.5" outlineLevel="1" x14ac:dyDescent="0.2">
      <c r="A91" s="263">
        <v>34</v>
      </c>
      <c r="B91" s="220" t="s">
        <v>250</v>
      </c>
      <c r="C91" s="249" t="s">
        <v>251</v>
      </c>
      <c r="D91" s="224" t="s">
        <v>145</v>
      </c>
      <c r="E91" s="229">
        <v>20</v>
      </c>
      <c r="F91" s="240"/>
      <c r="G91" s="238">
        <f>ROUND(E91*F91,2)</f>
        <v>0</v>
      </c>
      <c r="H91" s="237" t="s">
        <v>115</v>
      </c>
      <c r="I91" s="265" t="s">
        <v>147</v>
      </c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 t="s">
        <v>148</v>
      </c>
      <c r="AF91" s="204"/>
      <c r="AG91" s="204"/>
      <c r="AH91" s="204"/>
      <c r="AI91" s="204"/>
      <c r="AJ91" s="204"/>
      <c r="AK91" s="204"/>
      <c r="AL91" s="204"/>
      <c r="AM91" s="204">
        <v>21</v>
      </c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outlineLevel="1" x14ac:dyDescent="0.2">
      <c r="A92" s="263">
        <v>35</v>
      </c>
      <c r="B92" s="220" t="s">
        <v>252</v>
      </c>
      <c r="C92" s="249" t="s">
        <v>253</v>
      </c>
      <c r="D92" s="224" t="s">
        <v>145</v>
      </c>
      <c r="E92" s="229">
        <v>117</v>
      </c>
      <c r="F92" s="240"/>
      <c r="G92" s="238">
        <f>ROUND(E92*F92,2)</f>
        <v>0</v>
      </c>
      <c r="H92" s="237" t="s">
        <v>115</v>
      </c>
      <c r="I92" s="265" t="s">
        <v>147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 t="s">
        <v>148</v>
      </c>
      <c r="AF92" s="204"/>
      <c r="AG92" s="204"/>
      <c r="AH92" s="204"/>
      <c r="AI92" s="204"/>
      <c r="AJ92" s="204"/>
      <c r="AK92" s="204"/>
      <c r="AL92" s="204"/>
      <c r="AM92" s="204">
        <v>21</v>
      </c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outlineLevel="1" x14ac:dyDescent="0.2">
      <c r="A93" s="263">
        <v>36</v>
      </c>
      <c r="B93" s="220" t="s">
        <v>254</v>
      </c>
      <c r="C93" s="249" t="s">
        <v>255</v>
      </c>
      <c r="D93" s="224" t="s">
        <v>145</v>
      </c>
      <c r="E93" s="229">
        <v>322</v>
      </c>
      <c r="F93" s="240"/>
      <c r="G93" s="238">
        <f>ROUND(E93*F93,2)</f>
        <v>0</v>
      </c>
      <c r="H93" s="237" t="s">
        <v>115</v>
      </c>
      <c r="I93" s="265" t="s">
        <v>147</v>
      </c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 t="s">
        <v>148</v>
      </c>
      <c r="AF93" s="204"/>
      <c r="AG93" s="204"/>
      <c r="AH93" s="204"/>
      <c r="AI93" s="204"/>
      <c r="AJ93" s="204"/>
      <c r="AK93" s="204"/>
      <c r="AL93" s="204"/>
      <c r="AM93" s="204">
        <v>21</v>
      </c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outlineLevel="1" x14ac:dyDescent="0.2">
      <c r="A94" s="259"/>
      <c r="B94" s="221"/>
      <c r="C94" s="251" t="s">
        <v>256</v>
      </c>
      <c r="D94" s="226"/>
      <c r="E94" s="231">
        <v>322</v>
      </c>
      <c r="F94" s="238"/>
      <c r="G94" s="238"/>
      <c r="H94" s="237"/>
      <c r="I94" s="265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outlineLevel="1" x14ac:dyDescent="0.2">
      <c r="A95" s="263">
        <v>37</v>
      </c>
      <c r="B95" s="220" t="s">
        <v>257</v>
      </c>
      <c r="C95" s="249" t="s">
        <v>258</v>
      </c>
      <c r="D95" s="224" t="s">
        <v>145</v>
      </c>
      <c r="E95" s="229">
        <v>81</v>
      </c>
      <c r="F95" s="240"/>
      <c r="G95" s="238">
        <f>ROUND(E95*F95,2)</f>
        <v>0</v>
      </c>
      <c r="H95" s="237" t="s">
        <v>115</v>
      </c>
      <c r="I95" s="265" t="s">
        <v>147</v>
      </c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 t="s">
        <v>148</v>
      </c>
      <c r="AF95" s="204"/>
      <c r="AG95" s="204"/>
      <c r="AH95" s="204"/>
      <c r="AI95" s="204"/>
      <c r="AJ95" s="204"/>
      <c r="AK95" s="204"/>
      <c r="AL95" s="204"/>
      <c r="AM95" s="204">
        <v>21</v>
      </c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outlineLevel="1" x14ac:dyDescent="0.2">
      <c r="A96" s="259"/>
      <c r="B96" s="221"/>
      <c r="C96" s="251" t="s">
        <v>259</v>
      </c>
      <c r="D96" s="226"/>
      <c r="E96" s="231">
        <v>81</v>
      </c>
      <c r="F96" s="238"/>
      <c r="G96" s="238"/>
      <c r="H96" s="237"/>
      <c r="I96" s="265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ht="22.5" outlineLevel="1" x14ac:dyDescent="0.2">
      <c r="A97" s="263">
        <v>38</v>
      </c>
      <c r="B97" s="220" t="s">
        <v>260</v>
      </c>
      <c r="C97" s="249" t="s">
        <v>261</v>
      </c>
      <c r="D97" s="224" t="s">
        <v>145</v>
      </c>
      <c r="E97" s="229">
        <v>3</v>
      </c>
      <c r="F97" s="240"/>
      <c r="G97" s="238">
        <f>ROUND(E97*F97,2)</f>
        <v>0</v>
      </c>
      <c r="H97" s="237" t="s">
        <v>115</v>
      </c>
      <c r="I97" s="265" t="s">
        <v>147</v>
      </c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 t="s">
        <v>148</v>
      </c>
      <c r="AF97" s="204"/>
      <c r="AG97" s="204"/>
      <c r="AH97" s="204"/>
      <c r="AI97" s="204"/>
      <c r="AJ97" s="204"/>
      <c r="AK97" s="204"/>
      <c r="AL97" s="204"/>
      <c r="AM97" s="204">
        <v>21</v>
      </c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outlineLevel="1" x14ac:dyDescent="0.2">
      <c r="A98" s="259"/>
      <c r="B98" s="217" t="s">
        <v>262</v>
      </c>
      <c r="C98" s="248"/>
      <c r="D98" s="260"/>
      <c r="E98" s="261"/>
      <c r="F98" s="262"/>
      <c r="G98" s="239"/>
      <c r="H98" s="237"/>
      <c r="I98" s="265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>
        <v>0</v>
      </c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outlineLevel="1" x14ac:dyDescent="0.2">
      <c r="A99" s="263">
        <v>39</v>
      </c>
      <c r="B99" s="220" t="s">
        <v>263</v>
      </c>
      <c r="C99" s="249" t="s">
        <v>264</v>
      </c>
      <c r="D99" s="224" t="s">
        <v>145</v>
      </c>
      <c r="E99" s="229">
        <v>1</v>
      </c>
      <c r="F99" s="240"/>
      <c r="G99" s="238">
        <f>ROUND(E99*F99,2)</f>
        <v>0</v>
      </c>
      <c r="H99" s="237" t="s">
        <v>115</v>
      </c>
      <c r="I99" s="265" t="s">
        <v>147</v>
      </c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 t="s">
        <v>148</v>
      </c>
      <c r="AF99" s="204"/>
      <c r="AG99" s="204"/>
      <c r="AH99" s="204"/>
      <c r="AI99" s="204"/>
      <c r="AJ99" s="204"/>
      <c r="AK99" s="204"/>
      <c r="AL99" s="204"/>
      <c r="AM99" s="204">
        <v>21</v>
      </c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60" outlineLevel="1" x14ac:dyDescent="0.2">
      <c r="A100" s="259"/>
      <c r="B100" s="221"/>
      <c r="C100" s="251" t="s">
        <v>265</v>
      </c>
      <c r="D100" s="226"/>
      <c r="E100" s="231">
        <v>1</v>
      </c>
      <c r="F100" s="238"/>
      <c r="G100" s="238"/>
      <c r="H100" s="237"/>
      <c r="I100" s="265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60" outlineLevel="1" x14ac:dyDescent="0.2">
      <c r="A101" s="259"/>
      <c r="B101" s="217" t="s">
        <v>266</v>
      </c>
      <c r="C101" s="248"/>
      <c r="D101" s="260"/>
      <c r="E101" s="261"/>
      <c r="F101" s="262"/>
      <c r="G101" s="239"/>
      <c r="H101" s="237"/>
      <c r="I101" s="265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>
        <v>0</v>
      </c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outlineLevel="1" x14ac:dyDescent="0.2">
      <c r="A102" s="263">
        <v>40</v>
      </c>
      <c r="B102" s="220" t="s">
        <v>267</v>
      </c>
      <c r="C102" s="249" t="s">
        <v>268</v>
      </c>
      <c r="D102" s="224" t="s">
        <v>145</v>
      </c>
      <c r="E102" s="229">
        <v>158</v>
      </c>
      <c r="F102" s="240"/>
      <c r="G102" s="238">
        <f>ROUND(E102*F102,2)</f>
        <v>0</v>
      </c>
      <c r="H102" s="237" t="s">
        <v>115</v>
      </c>
      <c r="I102" s="265" t="s">
        <v>147</v>
      </c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 t="s">
        <v>148</v>
      </c>
      <c r="AF102" s="204"/>
      <c r="AG102" s="204"/>
      <c r="AH102" s="204"/>
      <c r="AI102" s="204"/>
      <c r="AJ102" s="204"/>
      <c r="AK102" s="204"/>
      <c r="AL102" s="204"/>
      <c r="AM102" s="204">
        <v>21</v>
      </c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outlineLevel="1" x14ac:dyDescent="0.2">
      <c r="A103" s="259"/>
      <c r="B103" s="221"/>
      <c r="C103" s="250" t="s">
        <v>210</v>
      </c>
      <c r="D103" s="225"/>
      <c r="E103" s="230"/>
      <c r="F103" s="243"/>
      <c r="G103" s="244"/>
      <c r="H103" s="237"/>
      <c r="I103" s="265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9" t="str">
        <f>C103</f>
        <v>použitý demontovaný materiál</v>
      </c>
      <c r="BB103" s="204"/>
      <c r="BC103" s="204"/>
      <c r="BD103" s="204"/>
      <c r="BE103" s="204"/>
      <c r="BF103" s="204"/>
      <c r="BG103" s="204"/>
      <c r="BH103" s="204"/>
    </row>
    <row r="104" spans="1:60" outlineLevel="1" x14ac:dyDescent="0.2">
      <c r="A104" s="259"/>
      <c r="B104" s="217" t="s">
        <v>269</v>
      </c>
      <c r="C104" s="248"/>
      <c r="D104" s="260"/>
      <c r="E104" s="261"/>
      <c r="F104" s="262"/>
      <c r="G104" s="239"/>
      <c r="H104" s="237"/>
      <c r="I104" s="265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>
        <v>0</v>
      </c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ht="22.5" outlineLevel="1" x14ac:dyDescent="0.2">
      <c r="A105" s="263">
        <v>41</v>
      </c>
      <c r="B105" s="220" t="s">
        <v>270</v>
      </c>
      <c r="C105" s="249" t="s">
        <v>271</v>
      </c>
      <c r="D105" s="224" t="s">
        <v>145</v>
      </c>
      <c r="E105" s="229">
        <v>20</v>
      </c>
      <c r="F105" s="240"/>
      <c r="G105" s="238">
        <f>ROUND(E105*F105,2)</f>
        <v>0</v>
      </c>
      <c r="H105" s="237" t="s">
        <v>115</v>
      </c>
      <c r="I105" s="265" t="s">
        <v>147</v>
      </c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 t="s">
        <v>148</v>
      </c>
      <c r="AF105" s="204"/>
      <c r="AG105" s="204"/>
      <c r="AH105" s="204"/>
      <c r="AI105" s="204"/>
      <c r="AJ105" s="204"/>
      <c r="AK105" s="204"/>
      <c r="AL105" s="204"/>
      <c r="AM105" s="204">
        <v>21</v>
      </c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outlineLevel="1" x14ac:dyDescent="0.2">
      <c r="A106" s="259"/>
      <c r="B106" s="217" t="s">
        <v>272</v>
      </c>
      <c r="C106" s="248"/>
      <c r="D106" s="260"/>
      <c r="E106" s="261"/>
      <c r="F106" s="262"/>
      <c r="G106" s="239"/>
      <c r="H106" s="237"/>
      <c r="I106" s="265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>
        <v>0</v>
      </c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</row>
    <row r="107" spans="1:60" outlineLevel="1" x14ac:dyDescent="0.2">
      <c r="A107" s="263">
        <v>42</v>
      </c>
      <c r="B107" s="220" t="s">
        <v>273</v>
      </c>
      <c r="C107" s="249" t="s">
        <v>274</v>
      </c>
      <c r="D107" s="224" t="s">
        <v>191</v>
      </c>
      <c r="E107" s="229">
        <v>70</v>
      </c>
      <c r="F107" s="240"/>
      <c r="G107" s="238">
        <f>ROUND(E107*F107,2)</f>
        <v>0</v>
      </c>
      <c r="H107" s="237" t="s">
        <v>115</v>
      </c>
      <c r="I107" s="265" t="s">
        <v>147</v>
      </c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 t="s">
        <v>148</v>
      </c>
      <c r="AF107" s="204"/>
      <c r="AG107" s="204"/>
      <c r="AH107" s="204"/>
      <c r="AI107" s="204"/>
      <c r="AJ107" s="204"/>
      <c r="AK107" s="204"/>
      <c r="AL107" s="204"/>
      <c r="AM107" s="204">
        <v>21</v>
      </c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</row>
    <row r="108" spans="1:60" outlineLevel="1" x14ac:dyDescent="0.2">
      <c r="A108" s="259"/>
      <c r="B108" s="221"/>
      <c r="C108" s="251" t="s">
        <v>275</v>
      </c>
      <c r="D108" s="226"/>
      <c r="E108" s="231">
        <v>70</v>
      </c>
      <c r="F108" s="238"/>
      <c r="G108" s="238"/>
      <c r="H108" s="237"/>
      <c r="I108" s="265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60" outlineLevel="1" x14ac:dyDescent="0.2">
      <c r="A109" s="263">
        <v>43</v>
      </c>
      <c r="B109" s="220" t="s">
        <v>276</v>
      </c>
      <c r="C109" s="249" t="s">
        <v>277</v>
      </c>
      <c r="D109" s="224" t="s">
        <v>191</v>
      </c>
      <c r="E109" s="229">
        <v>350</v>
      </c>
      <c r="F109" s="240"/>
      <c r="G109" s="238">
        <f>ROUND(E109*F109,2)</f>
        <v>0</v>
      </c>
      <c r="H109" s="237" t="s">
        <v>115</v>
      </c>
      <c r="I109" s="265" t="s">
        <v>147</v>
      </c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 t="s">
        <v>148</v>
      </c>
      <c r="AF109" s="204"/>
      <c r="AG109" s="204"/>
      <c r="AH109" s="204"/>
      <c r="AI109" s="204"/>
      <c r="AJ109" s="204"/>
      <c r="AK109" s="204"/>
      <c r="AL109" s="204"/>
      <c r="AM109" s="204">
        <v>21</v>
      </c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</row>
    <row r="110" spans="1:60" outlineLevel="1" x14ac:dyDescent="0.2">
      <c r="A110" s="259"/>
      <c r="B110" s="221"/>
      <c r="C110" s="251" t="s">
        <v>278</v>
      </c>
      <c r="D110" s="226"/>
      <c r="E110" s="231">
        <v>300</v>
      </c>
      <c r="F110" s="238"/>
      <c r="G110" s="238"/>
      <c r="H110" s="237"/>
      <c r="I110" s="265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outlineLevel="1" x14ac:dyDescent="0.2">
      <c r="A111" s="259"/>
      <c r="B111" s="221"/>
      <c r="C111" s="251" t="s">
        <v>279</v>
      </c>
      <c r="D111" s="226"/>
      <c r="E111" s="231">
        <v>50</v>
      </c>
      <c r="F111" s="238"/>
      <c r="G111" s="238"/>
      <c r="H111" s="237"/>
      <c r="I111" s="265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</row>
    <row r="112" spans="1:60" outlineLevel="1" x14ac:dyDescent="0.2">
      <c r="A112" s="263">
        <v>44</v>
      </c>
      <c r="B112" s="220" t="s">
        <v>280</v>
      </c>
      <c r="C112" s="249" t="s">
        <v>281</v>
      </c>
      <c r="D112" s="224" t="s">
        <v>191</v>
      </c>
      <c r="E112" s="229">
        <v>730</v>
      </c>
      <c r="F112" s="240"/>
      <c r="G112" s="238">
        <f>ROUND(E112*F112,2)</f>
        <v>0</v>
      </c>
      <c r="H112" s="237" t="s">
        <v>115</v>
      </c>
      <c r="I112" s="265" t="s">
        <v>147</v>
      </c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 t="s">
        <v>148</v>
      </c>
      <c r="AF112" s="204"/>
      <c r="AG112" s="204"/>
      <c r="AH112" s="204"/>
      <c r="AI112" s="204"/>
      <c r="AJ112" s="204"/>
      <c r="AK112" s="204"/>
      <c r="AL112" s="204"/>
      <c r="AM112" s="204">
        <v>21</v>
      </c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outlineLevel="1" x14ac:dyDescent="0.2">
      <c r="A113" s="259"/>
      <c r="B113" s="221"/>
      <c r="C113" s="251" t="s">
        <v>282</v>
      </c>
      <c r="D113" s="226"/>
      <c r="E113" s="231">
        <v>730</v>
      </c>
      <c r="F113" s="238"/>
      <c r="G113" s="238"/>
      <c r="H113" s="237"/>
      <c r="I113" s="265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60" outlineLevel="1" x14ac:dyDescent="0.2">
      <c r="A114" s="263">
        <v>45</v>
      </c>
      <c r="B114" s="220" t="s">
        <v>283</v>
      </c>
      <c r="C114" s="249" t="s">
        <v>284</v>
      </c>
      <c r="D114" s="224" t="s">
        <v>191</v>
      </c>
      <c r="E114" s="229">
        <v>10</v>
      </c>
      <c r="F114" s="240"/>
      <c r="G114" s="238">
        <f>ROUND(E114*F114,2)</f>
        <v>0</v>
      </c>
      <c r="H114" s="237" t="s">
        <v>115</v>
      </c>
      <c r="I114" s="265" t="s">
        <v>147</v>
      </c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 t="s">
        <v>148</v>
      </c>
      <c r="AF114" s="204"/>
      <c r="AG114" s="204"/>
      <c r="AH114" s="204"/>
      <c r="AI114" s="204"/>
      <c r="AJ114" s="204"/>
      <c r="AK114" s="204"/>
      <c r="AL114" s="204"/>
      <c r="AM114" s="204">
        <v>21</v>
      </c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</row>
    <row r="115" spans="1:60" outlineLevel="1" x14ac:dyDescent="0.2">
      <c r="A115" s="259"/>
      <c r="B115" s="221"/>
      <c r="C115" s="251" t="s">
        <v>285</v>
      </c>
      <c r="D115" s="226"/>
      <c r="E115" s="231">
        <v>10</v>
      </c>
      <c r="F115" s="238"/>
      <c r="G115" s="238"/>
      <c r="H115" s="237"/>
      <c r="I115" s="265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60" outlineLevel="1" x14ac:dyDescent="0.2">
      <c r="A116" s="259"/>
      <c r="B116" s="217" t="s">
        <v>286</v>
      </c>
      <c r="C116" s="248"/>
      <c r="D116" s="260"/>
      <c r="E116" s="261"/>
      <c r="F116" s="262"/>
      <c r="G116" s="239"/>
      <c r="H116" s="237"/>
      <c r="I116" s="265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>
        <v>0</v>
      </c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</row>
    <row r="117" spans="1:60" outlineLevel="1" x14ac:dyDescent="0.2">
      <c r="A117" s="263">
        <v>46</v>
      </c>
      <c r="B117" s="220" t="s">
        <v>287</v>
      </c>
      <c r="C117" s="249" t="s">
        <v>288</v>
      </c>
      <c r="D117" s="224" t="s">
        <v>191</v>
      </c>
      <c r="E117" s="229">
        <v>85</v>
      </c>
      <c r="F117" s="240"/>
      <c r="G117" s="238">
        <f>ROUND(E117*F117,2)</f>
        <v>0</v>
      </c>
      <c r="H117" s="237" t="s">
        <v>115</v>
      </c>
      <c r="I117" s="265" t="s">
        <v>147</v>
      </c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 t="s">
        <v>148</v>
      </c>
      <c r="AF117" s="204"/>
      <c r="AG117" s="204"/>
      <c r="AH117" s="204"/>
      <c r="AI117" s="204"/>
      <c r="AJ117" s="204"/>
      <c r="AK117" s="204"/>
      <c r="AL117" s="204"/>
      <c r="AM117" s="204">
        <v>21</v>
      </c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60" outlineLevel="1" x14ac:dyDescent="0.2">
      <c r="A118" s="259"/>
      <c r="B118" s="221"/>
      <c r="C118" s="251" t="s">
        <v>289</v>
      </c>
      <c r="D118" s="226"/>
      <c r="E118" s="231">
        <v>85</v>
      </c>
      <c r="F118" s="238"/>
      <c r="G118" s="238"/>
      <c r="H118" s="237"/>
      <c r="I118" s="265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</row>
    <row r="119" spans="1:60" outlineLevel="1" x14ac:dyDescent="0.2">
      <c r="A119" s="259"/>
      <c r="B119" s="217" t="s">
        <v>290</v>
      </c>
      <c r="C119" s="248"/>
      <c r="D119" s="260"/>
      <c r="E119" s="261"/>
      <c r="F119" s="262"/>
      <c r="G119" s="239"/>
      <c r="H119" s="237"/>
      <c r="I119" s="265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>
        <v>0</v>
      </c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</row>
    <row r="120" spans="1:60" outlineLevel="1" x14ac:dyDescent="0.2">
      <c r="A120" s="263">
        <v>47</v>
      </c>
      <c r="B120" s="220" t="s">
        <v>291</v>
      </c>
      <c r="C120" s="249" t="s">
        <v>292</v>
      </c>
      <c r="D120" s="224" t="s">
        <v>191</v>
      </c>
      <c r="E120" s="229">
        <v>50</v>
      </c>
      <c r="F120" s="240"/>
      <c r="G120" s="238">
        <f>ROUND(E120*F120,2)</f>
        <v>0</v>
      </c>
      <c r="H120" s="237" t="s">
        <v>115</v>
      </c>
      <c r="I120" s="265" t="s">
        <v>147</v>
      </c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 t="s">
        <v>148</v>
      </c>
      <c r="AF120" s="204"/>
      <c r="AG120" s="204"/>
      <c r="AH120" s="204"/>
      <c r="AI120" s="204"/>
      <c r="AJ120" s="204"/>
      <c r="AK120" s="204"/>
      <c r="AL120" s="204"/>
      <c r="AM120" s="204">
        <v>21</v>
      </c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</row>
    <row r="121" spans="1:60" outlineLevel="1" x14ac:dyDescent="0.2">
      <c r="A121" s="259"/>
      <c r="B121" s="221"/>
      <c r="C121" s="251" t="s">
        <v>293</v>
      </c>
      <c r="D121" s="226"/>
      <c r="E121" s="231">
        <v>50</v>
      </c>
      <c r="F121" s="238"/>
      <c r="G121" s="238"/>
      <c r="H121" s="237"/>
      <c r="I121" s="265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</row>
    <row r="122" spans="1:60" outlineLevel="1" x14ac:dyDescent="0.2">
      <c r="A122" s="263">
        <v>48</v>
      </c>
      <c r="B122" s="220" t="s">
        <v>294</v>
      </c>
      <c r="C122" s="249" t="s">
        <v>295</v>
      </c>
      <c r="D122" s="224" t="s">
        <v>191</v>
      </c>
      <c r="E122" s="229">
        <v>130</v>
      </c>
      <c r="F122" s="240"/>
      <c r="G122" s="238">
        <f>ROUND(E122*F122,2)</f>
        <v>0</v>
      </c>
      <c r="H122" s="237" t="s">
        <v>115</v>
      </c>
      <c r="I122" s="265" t="s">
        <v>147</v>
      </c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 t="s">
        <v>148</v>
      </c>
      <c r="AF122" s="204"/>
      <c r="AG122" s="204"/>
      <c r="AH122" s="204"/>
      <c r="AI122" s="204"/>
      <c r="AJ122" s="204"/>
      <c r="AK122" s="204"/>
      <c r="AL122" s="204"/>
      <c r="AM122" s="204">
        <v>21</v>
      </c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</row>
    <row r="123" spans="1:60" outlineLevel="1" x14ac:dyDescent="0.2">
      <c r="A123" s="259"/>
      <c r="B123" s="221"/>
      <c r="C123" s="251" t="s">
        <v>296</v>
      </c>
      <c r="D123" s="226"/>
      <c r="E123" s="231">
        <v>130</v>
      </c>
      <c r="F123" s="238"/>
      <c r="G123" s="238"/>
      <c r="H123" s="237"/>
      <c r="I123" s="265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</row>
    <row r="124" spans="1:60" outlineLevel="1" x14ac:dyDescent="0.2">
      <c r="A124" s="259"/>
      <c r="B124" s="217" t="s">
        <v>297</v>
      </c>
      <c r="C124" s="248"/>
      <c r="D124" s="260"/>
      <c r="E124" s="261"/>
      <c r="F124" s="262"/>
      <c r="G124" s="239"/>
      <c r="H124" s="237"/>
      <c r="I124" s="265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>
        <v>0</v>
      </c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</row>
    <row r="125" spans="1:60" outlineLevel="1" x14ac:dyDescent="0.2">
      <c r="A125" s="263">
        <v>49</v>
      </c>
      <c r="B125" s="220" t="s">
        <v>298</v>
      </c>
      <c r="C125" s="249" t="s">
        <v>299</v>
      </c>
      <c r="D125" s="224" t="s">
        <v>145</v>
      </c>
      <c r="E125" s="229">
        <v>500</v>
      </c>
      <c r="F125" s="240"/>
      <c r="G125" s="238">
        <f>ROUND(E125*F125,2)</f>
        <v>0</v>
      </c>
      <c r="H125" s="237" t="s">
        <v>115</v>
      </c>
      <c r="I125" s="265" t="s">
        <v>147</v>
      </c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 t="s">
        <v>148</v>
      </c>
      <c r="AF125" s="204"/>
      <c r="AG125" s="204"/>
      <c r="AH125" s="204"/>
      <c r="AI125" s="204"/>
      <c r="AJ125" s="204"/>
      <c r="AK125" s="204"/>
      <c r="AL125" s="204"/>
      <c r="AM125" s="204">
        <v>21</v>
      </c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</row>
    <row r="126" spans="1:60" outlineLevel="1" x14ac:dyDescent="0.2">
      <c r="A126" s="263">
        <v>50</v>
      </c>
      <c r="B126" s="220" t="s">
        <v>300</v>
      </c>
      <c r="C126" s="249" t="s">
        <v>301</v>
      </c>
      <c r="D126" s="224" t="s">
        <v>302</v>
      </c>
      <c r="E126" s="229">
        <v>1</v>
      </c>
      <c r="F126" s="240"/>
      <c r="G126" s="238">
        <f>ROUND(E126*F126,2)</f>
        <v>0</v>
      </c>
      <c r="H126" s="237"/>
      <c r="I126" s="265" t="s">
        <v>303</v>
      </c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 t="s">
        <v>304</v>
      </c>
      <c r="AF126" s="204"/>
      <c r="AG126" s="204"/>
      <c r="AH126" s="204"/>
      <c r="AI126" s="204"/>
      <c r="AJ126" s="204"/>
      <c r="AK126" s="204"/>
      <c r="AL126" s="204"/>
      <c r="AM126" s="204">
        <v>21</v>
      </c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</row>
    <row r="127" spans="1:60" outlineLevel="1" x14ac:dyDescent="0.2">
      <c r="A127" s="263">
        <v>51</v>
      </c>
      <c r="B127" s="220" t="s">
        <v>305</v>
      </c>
      <c r="C127" s="249" t="s">
        <v>306</v>
      </c>
      <c r="D127" s="224" t="s">
        <v>302</v>
      </c>
      <c r="E127" s="229">
        <v>2</v>
      </c>
      <c r="F127" s="240"/>
      <c r="G127" s="238">
        <f>ROUND(E127*F127,2)</f>
        <v>0</v>
      </c>
      <c r="H127" s="237"/>
      <c r="I127" s="265" t="s">
        <v>303</v>
      </c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 t="s">
        <v>304</v>
      </c>
      <c r="AF127" s="204"/>
      <c r="AG127" s="204"/>
      <c r="AH127" s="204"/>
      <c r="AI127" s="204"/>
      <c r="AJ127" s="204"/>
      <c r="AK127" s="204"/>
      <c r="AL127" s="204"/>
      <c r="AM127" s="204">
        <v>21</v>
      </c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</row>
    <row r="128" spans="1:60" outlineLevel="1" x14ac:dyDescent="0.2">
      <c r="A128" s="263">
        <v>52</v>
      </c>
      <c r="B128" s="220" t="s">
        <v>307</v>
      </c>
      <c r="C128" s="249" t="s">
        <v>308</v>
      </c>
      <c r="D128" s="224" t="s">
        <v>145</v>
      </c>
      <c r="E128" s="229">
        <v>41</v>
      </c>
      <c r="F128" s="240"/>
      <c r="G128" s="238">
        <f>ROUND(E128*F128,2)</f>
        <v>0</v>
      </c>
      <c r="H128" s="237"/>
      <c r="I128" s="265" t="s">
        <v>303</v>
      </c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 t="s">
        <v>304</v>
      </c>
      <c r="AF128" s="204"/>
      <c r="AG128" s="204"/>
      <c r="AH128" s="204"/>
      <c r="AI128" s="204"/>
      <c r="AJ128" s="204"/>
      <c r="AK128" s="204"/>
      <c r="AL128" s="204"/>
      <c r="AM128" s="204">
        <v>21</v>
      </c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</row>
    <row r="129" spans="1:60" outlineLevel="1" x14ac:dyDescent="0.2">
      <c r="A129" s="259"/>
      <c r="B129" s="221"/>
      <c r="C129" s="250" t="s">
        <v>210</v>
      </c>
      <c r="D129" s="225"/>
      <c r="E129" s="230"/>
      <c r="F129" s="243"/>
      <c r="G129" s="244"/>
      <c r="H129" s="237"/>
      <c r="I129" s="265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9" t="str">
        <f>C129</f>
        <v>použitý demontovaný materiál</v>
      </c>
      <c r="BB129" s="204"/>
      <c r="BC129" s="204"/>
      <c r="BD129" s="204"/>
      <c r="BE129" s="204"/>
      <c r="BF129" s="204"/>
      <c r="BG129" s="204"/>
      <c r="BH129" s="204"/>
    </row>
    <row r="130" spans="1:60" ht="22.5" outlineLevel="1" x14ac:dyDescent="0.2">
      <c r="A130" s="263">
        <v>53</v>
      </c>
      <c r="B130" s="220" t="s">
        <v>309</v>
      </c>
      <c r="C130" s="249" t="s">
        <v>310</v>
      </c>
      <c r="D130" s="224" t="s">
        <v>145</v>
      </c>
      <c r="E130" s="229">
        <v>6</v>
      </c>
      <c r="F130" s="240"/>
      <c r="G130" s="238">
        <f>ROUND(E130*F130,2)</f>
        <v>0</v>
      </c>
      <c r="H130" s="237"/>
      <c r="I130" s="265" t="s">
        <v>303</v>
      </c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 t="s">
        <v>304</v>
      </c>
      <c r="AF130" s="204"/>
      <c r="AG130" s="204"/>
      <c r="AH130" s="204"/>
      <c r="AI130" s="204"/>
      <c r="AJ130" s="204"/>
      <c r="AK130" s="204"/>
      <c r="AL130" s="204"/>
      <c r="AM130" s="204">
        <v>21</v>
      </c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</row>
    <row r="131" spans="1:60" outlineLevel="1" x14ac:dyDescent="0.2">
      <c r="A131" s="263">
        <v>54</v>
      </c>
      <c r="B131" s="220" t="s">
        <v>311</v>
      </c>
      <c r="C131" s="249" t="s">
        <v>312</v>
      </c>
      <c r="D131" s="224" t="s">
        <v>302</v>
      </c>
      <c r="E131" s="229">
        <v>1</v>
      </c>
      <c r="F131" s="240"/>
      <c r="G131" s="238">
        <f>ROUND(E131*F131,2)</f>
        <v>0</v>
      </c>
      <c r="H131" s="237"/>
      <c r="I131" s="265" t="s">
        <v>303</v>
      </c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 t="s">
        <v>304</v>
      </c>
      <c r="AF131" s="204"/>
      <c r="AG131" s="204"/>
      <c r="AH131" s="204"/>
      <c r="AI131" s="204"/>
      <c r="AJ131" s="204"/>
      <c r="AK131" s="204"/>
      <c r="AL131" s="204"/>
      <c r="AM131" s="204">
        <v>21</v>
      </c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</row>
    <row r="132" spans="1:60" outlineLevel="1" x14ac:dyDescent="0.2">
      <c r="A132" s="259"/>
      <c r="B132" s="221"/>
      <c r="C132" s="251" t="s">
        <v>313</v>
      </c>
      <c r="D132" s="226"/>
      <c r="E132" s="231">
        <v>1</v>
      </c>
      <c r="F132" s="238"/>
      <c r="G132" s="238"/>
      <c r="H132" s="237"/>
      <c r="I132" s="265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</row>
    <row r="133" spans="1:60" outlineLevel="1" x14ac:dyDescent="0.2">
      <c r="A133" s="263">
        <v>55</v>
      </c>
      <c r="B133" s="220" t="s">
        <v>314</v>
      </c>
      <c r="C133" s="249" t="s">
        <v>315</v>
      </c>
      <c r="D133" s="224" t="s">
        <v>302</v>
      </c>
      <c r="E133" s="229">
        <v>1</v>
      </c>
      <c r="F133" s="240"/>
      <c r="G133" s="238">
        <f>ROUND(E133*F133,2)</f>
        <v>0</v>
      </c>
      <c r="H133" s="237"/>
      <c r="I133" s="265" t="s">
        <v>303</v>
      </c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 t="s">
        <v>304</v>
      </c>
      <c r="AF133" s="204"/>
      <c r="AG133" s="204"/>
      <c r="AH133" s="204"/>
      <c r="AI133" s="204"/>
      <c r="AJ133" s="204"/>
      <c r="AK133" s="204"/>
      <c r="AL133" s="204"/>
      <c r="AM133" s="204">
        <v>21</v>
      </c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</row>
    <row r="134" spans="1:60" outlineLevel="1" x14ac:dyDescent="0.2">
      <c r="A134" s="259"/>
      <c r="B134" s="221"/>
      <c r="C134" s="251" t="s">
        <v>316</v>
      </c>
      <c r="D134" s="226"/>
      <c r="E134" s="231">
        <v>1</v>
      </c>
      <c r="F134" s="238"/>
      <c r="G134" s="238"/>
      <c r="H134" s="237"/>
      <c r="I134" s="265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</row>
    <row r="135" spans="1:60" outlineLevel="1" x14ac:dyDescent="0.2">
      <c r="A135" s="263">
        <v>56</v>
      </c>
      <c r="B135" s="220" t="s">
        <v>317</v>
      </c>
      <c r="C135" s="249" t="s">
        <v>318</v>
      </c>
      <c r="D135" s="224" t="s">
        <v>302</v>
      </c>
      <c r="E135" s="229">
        <v>1</v>
      </c>
      <c r="F135" s="240"/>
      <c r="G135" s="238">
        <f>ROUND(E135*F135,2)</f>
        <v>0</v>
      </c>
      <c r="H135" s="237"/>
      <c r="I135" s="265" t="s">
        <v>303</v>
      </c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 t="s">
        <v>304</v>
      </c>
      <c r="AF135" s="204"/>
      <c r="AG135" s="204"/>
      <c r="AH135" s="204"/>
      <c r="AI135" s="204"/>
      <c r="AJ135" s="204"/>
      <c r="AK135" s="204"/>
      <c r="AL135" s="204"/>
      <c r="AM135" s="204">
        <v>21</v>
      </c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</row>
    <row r="136" spans="1:60" outlineLevel="1" x14ac:dyDescent="0.2">
      <c r="A136" s="259"/>
      <c r="B136" s="221"/>
      <c r="C136" s="251" t="s">
        <v>319</v>
      </c>
      <c r="D136" s="226"/>
      <c r="E136" s="231">
        <v>1</v>
      </c>
      <c r="F136" s="238"/>
      <c r="G136" s="238"/>
      <c r="H136" s="237"/>
      <c r="I136" s="265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</row>
    <row r="137" spans="1:60" outlineLevel="1" x14ac:dyDescent="0.2">
      <c r="A137" s="263">
        <v>57</v>
      </c>
      <c r="B137" s="220" t="s">
        <v>320</v>
      </c>
      <c r="C137" s="249" t="s">
        <v>321</v>
      </c>
      <c r="D137" s="224" t="s">
        <v>302</v>
      </c>
      <c r="E137" s="229">
        <v>1</v>
      </c>
      <c r="F137" s="240"/>
      <c r="G137" s="238">
        <f>ROUND(E137*F137,2)</f>
        <v>0</v>
      </c>
      <c r="H137" s="237"/>
      <c r="I137" s="265" t="s">
        <v>303</v>
      </c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 t="s">
        <v>304</v>
      </c>
      <c r="AF137" s="204"/>
      <c r="AG137" s="204"/>
      <c r="AH137" s="204"/>
      <c r="AI137" s="204"/>
      <c r="AJ137" s="204"/>
      <c r="AK137" s="204"/>
      <c r="AL137" s="204"/>
      <c r="AM137" s="204">
        <v>21</v>
      </c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</row>
    <row r="138" spans="1:60" outlineLevel="1" x14ac:dyDescent="0.2">
      <c r="A138" s="259"/>
      <c r="B138" s="221"/>
      <c r="C138" s="251" t="s">
        <v>322</v>
      </c>
      <c r="D138" s="226"/>
      <c r="E138" s="231">
        <v>1</v>
      </c>
      <c r="F138" s="238"/>
      <c r="G138" s="238"/>
      <c r="H138" s="237"/>
      <c r="I138" s="265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</row>
    <row r="139" spans="1:60" outlineLevel="1" x14ac:dyDescent="0.2">
      <c r="A139" s="263">
        <v>58</v>
      </c>
      <c r="B139" s="220" t="s">
        <v>323</v>
      </c>
      <c r="C139" s="249" t="s">
        <v>324</v>
      </c>
      <c r="D139" s="224" t="s">
        <v>302</v>
      </c>
      <c r="E139" s="229">
        <v>1</v>
      </c>
      <c r="F139" s="240"/>
      <c r="G139" s="238">
        <f>ROUND(E139*F139,2)</f>
        <v>0</v>
      </c>
      <c r="H139" s="237"/>
      <c r="I139" s="265" t="s">
        <v>303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 t="s">
        <v>304</v>
      </c>
      <c r="AF139" s="204"/>
      <c r="AG139" s="204"/>
      <c r="AH139" s="204"/>
      <c r="AI139" s="204"/>
      <c r="AJ139" s="204"/>
      <c r="AK139" s="204"/>
      <c r="AL139" s="204"/>
      <c r="AM139" s="204">
        <v>21</v>
      </c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</row>
    <row r="140" spans="1:60" outlineLevel="1" x14ac:dyDescent="0.2">
      <c r="A140" s="259"/>
      <c r="B140" s="221"/>
      <c r="C140" s="251" t="s">
        <v>325</v>
      </c>
      <c r="D140" s="226"/>
      <c r="E140" s="231">
        <v>1</v>
      </c>
      <c r="F140" s="238"/>
      <c r="G140" s="238"/>
      <c r="H140" s="237"/>
      <c r="I140" s="265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</row>
    <row r="141" spans="1:60" outlineLevel="1" x14ac:dyDescent="0.2">
      <c r="A141" s="263">
        <v>59</v>
      </c>
      <c r="B141" s="220" t="s">
        <v>326</v>
      </c>
      <c r="C141" s="249" t="s">
        <v>327</v>
      </c>
      <c r="D141" s="224" t="s">
        <v>302</v>
      </c>
      <c r="E141" s="229">
        <v>1</v>
      </c>
      <c r="F141" s="240"/>
      <c r="G141" s="238">
        <f>ROUND(E141*F141,2)</f>
        <v>0</v>
      </c>
      <c r="H141" s="237"/>
      <c r="I141" s="265" t="s">
        <v>303</v>
      </c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 t="s">
        <v>304</v>
      </c>
      <c r="AF141" s="204"/>
      <c r="AG141" s="204"/>
      <c r="AH141" s="204"/>
      <c r="AI141" s="204"/>
      <c r="AJ141" s="204"/>
      <c r="AK141" s="204"/>
      <c r="AL141" s="204"/>
      <c r="AM141" s="204">
        <v>21</v>
      </c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</row>
    <row r="142" spans="1:60" outlineLevel="1" x14ac:dyDescent="0.2">
      <c r="A142" s="259"/>
      <c r="B142" s="221"/>
      <c r="C142" s="251" t="s">
        <v>313</v>
      </c>
      <c r="D142" s="226"/>
      <c r="E142" s="231">
        <v>1</v>
      </c>
      <c r="F142" s="238"/>
      <c r="G142" s="238"/>
      <c r="H142" s="237"/>
      <c r="I142" s="265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</row>
    <row r="143" spans="1:60" outlineLevel="1" x14ac:dyDescent="0.2">
      <c r="A143" s="263">
        <v>60</v>
      </c>
      <c r="B143" s="220" t="s">
        <v>328</v>
      </c>
      <c r="C143" s="249" t="s">
        <v>329</v>
      </c>
      <c r="D143" s="224" t="s">
        <v>302</v>
      </c>
      <c r="E143" s="229">
        <v>1</v>
      </c>
      <c r="F143" s="240"/>
      <c r="G143" s="238">
        <f>ROUND(E143*F143,2)</f>
        <v>0</v>
      </c>
      <c r="H143" s="237"/>
      <c r="I143" s="265" t="s">
        <v>303</v>
      </c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 t="s">
        <v>304</v>
      </c>
      <c r="AF143" s="204"/>
      <c r="AG143" s="204"/>
      <c r="AH143" s="204"/>
      <c r="AI143" s="204"/>
      <c r="AJ143" s="204"/>
      <c r="AK143" s="204"/>
      <c r="AL143" s="204"/>
      <c r="AM143" s="204">
        <v>21</v>
      </c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</row>
    <row r="144" spans="1:60" outlineLevel="1" x14ac:dyDescent="0.2">
      <c r="A144" s="259"/>
      <c r="B144" s="221"/>
      <c r="C144" s="251" t="s">
        <v>330</v>
      </c>
      <c r="D144" s="226"/>
      <c r="E144" s="231">
        <v>1</v>
      </c>
      <c r="F144" s="238"/>
      <c r="G144" s="238"/>
      <c r="H144" s="237"/>
      <c r="I144" s="265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</row>
    <row r="145" spans="1:60" outlineLevel="1" x14ac:dyDescent="0.2">
      <c r="A145" s="263">
        <v>61</v>
      </c>
      <c r="B145" s="220" t="s">
        <v>331</v>
      </c>
      <c r="C145" s="249" t="s">
        <v>332</v>
      </c>
      <c r="D145" s="224" t="s">
        <v>302</v>
      </c>
      <c r="E145" s="229">
        <v>1</v>
      </c>
      <c r="F145" s="240"/>
      <c r="G145" s="238">
        <f>ROUND(E145*F145,2)</f>
        <v>0</v>
      </c>
      <c r="H145" s="237"/>
      <c r="I145" s="265" t="s">
        <v>303</v>
      </c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 t="s">
        <v>304</v>
      </c>
      <c r="AF145" s="204"/>
      <c r="AG145" s="204"/>
      <c r="AH145" s="204"/>
      <c r="AI145" s="204"/>
      <c r="AJ145" s="204"/>
      <c r="AK145" s="204"/>
      <c r="AL145" s="204"/>
      <c r="AM145" s="204">
        <v>21</v>
      </c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</row>
    <row r="146" spans="1:60" outlineLevel="1" x14ac:dyDescent="0.2">
      <c r="A146" s="259"/>
      <c r="B146" s="221"/>
      <c r="C146" s="251" t="s">
        <v>333</v>
      </c>
      <c r="D146" s="226"/>
      <c r="E146" s="231">
        <v>1</v>
      </c>
      <c r="F146" s="238"/>
      <c r="G146" s="238"/>
      <c r="H146" s="237"/>
      <c r="I146" s="265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</row>
    <row r="147" spans="1:60" outlineLevel="1" x14ac:dyDescent="0.2">
      <c r="A147" s="263">
        <v>62</v>
      </c>
      <c r="B147" s="220" t="s">
        <v>334</v>
      </c>
      <c r="C147" s="249" t="s">
        <v>335</v>
      </c>
      <c r="D147" s="224" t="s">
        <v>302</v>
      </c>
      <c r="E147" s="229">
        <v>1</v>
      </c>
      <c r="F147" s="240"/>
      <c r="G147" s="238">
        <f>ROUND(E147*F147,2)</f>
        <v>0</v>
      </c>
      <c r="H147" s="237"/>
      <c r="I147" s="265" t="s">
        <v>303</v>
      </c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 t="s">
        <v>304</v>
      </c>
      <c r="AF147" s="204"/>
      <c r="AG147" s="204"/>
      <c r="AH147" s="204"/>
      <c r="AI147" s="204"/>
      <c r="AJ147" s="204"/>
      <c r="AK147" s="204"/>
      <c r="AL147" s="204"/>
      <c r="AM147" s="204">
        <v>21</v>
      </c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</row>
    <row r="148" spans="1:60" outlineLevel="1" x14ac:dyDescent="0.2">
      <c r="A148" s="259"/>
      <c r="B148" s="221"/>
      <c r="C148" s="251" t="s">
        <v>336</v>
      </c>
      <c r="D148" s="226"/>
      <c r="E148" s="231">
        <v>1</v>
      </c>
      <c r="F148" s="238"/>
      <c r="G148" s="238"/>
      <c r="H148" s="237"/>
      <c r="I148" s="265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</row>
    <row r="149" spans="1:60" outlineLevel="1" x14ac:dyDescent="0.2">
      <c r="A149" s="263">
        <v>63</v>
      </c>
      <c r="B149" s="220" t="s">
        <v>337</v>
      </c>
      <c r="C149" s="249" t="s">
        <v>338</v>
      </c>
      <c r="D149" s="224" t="s">
        <v>302</v>
      </c>
      <c r="E149" s="229">
        <v>1</v>
      </c>
      <c r="F149" s="240"/>
      <c r="G149" s="238">
        <f>ROUND(E149*F149,2)</f>
        <v>0</v>
      </c>
      <c r="H149" s="237"/>
      <c r="I149" s="265" t="s">
        <v>303</v>
      </c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 t="s">
        <v>304</v>
      </c>
      <c r="AF149" s="204"/>
      <c r="AG149" s="204"/>
      <c r="AH149" s="204"/>
      <c r="AI149" s="204"/>
      <c r="AJ149" s="204"/>
      <c r="AK149" s="204"/>
      <c r="AL149" s="204"/>
      <c r="AM149" s="204">
        <v>21</v>
      </c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</row>
    <row r="150" spans="1:60" outlineLevel="1" x14ac:dyDescent="0.2">
      <c r="A150" s="259"/>
      <c r="B150" s="221"/>
      <c r="C150" s="251" t="s">
        <v>339</v>
      </c>
      <c r="D150" s="226"/>
      <c r="E150" s="231">
        <v>1</v>
      </c>
      <c r="F150" s="238"/>
      <c r="G150" s="238"/>
      <c r="H150" s="237"/>
      <c r="I150" s="265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</row>
    <row r="151" spans="1:60" outlineLevel="1" x14ac:dyDescent="0.2">
      <c r="A151" s="263">
        <v>64</v>
      </c>
      <c r="B151" s="220" t="s">
        <v>340</v>
      </c>
      <c r="C151" s="249" t="s">
        <v>341</v>
      </c>
      <c r="D151" s="224" t="s">
        <v>302</v>
      </c>
      <c r="E151" s="229">
        <v>1</v>
      </c>
      <c r="F151" s="240"/>
      <c r="G151" s="238">
        <f>ROUND(E151*F151,2)</f>
        <v>0</v>
      </c>
      <c r="H151" s="237"/>
      <c r="I151" s="265" t="s">
        <v>303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 t="s">
        <v>304</v>
      </c>
      <c r="AF151" s="204"/>
      <c r="AG151" s="204"/>
      <c r="AH151" s="204"/>
      <c r="AI151" s="204"/>
      <c r="AJ151" s="204"/>
      <c r="AK151" s="204"/>
      <c r="AL151" s="204"/>
      <c r="AM151" s="204">
        <v>21</v>
      </c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</row>
    <row r="152" spans="1:60" outlineLevel="1" x14ac:dyDescent="0.2">
      <c r="A152" s="259"/>
      <c r="B152" s="221"/>
      <c r="C152" s="251" t="s">
        <v>342</v>
      </c>
      <c r="D152" s="226"/>
      <c r="E152" s="231">
        <v>1</v>
      </c>
      <c r="F152" s="238"/>
      <c r="G152" s="238"/>
      <c r="H152" s="237"/>
      <c r="I152" s="265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</row>
    <row r="153" spans="1:60" outlineLevel="1" x14ac:dyDescent="0.2">
      <c r="A153" s="263">
        <v>65</v>
      </c>
      <c r="B153" s="220" t="s">
        <v>343</v>
      </c>
      <c r="C153" s="249" t="s">
        <v>344</v>
      </c>
      <c r="D153" s="224" t="s">
        <v>302</v>
      </c>
      <c r="E153" s="229">
        <v>1</v>
      </c>
      <c r="F153" s="240"/>
      <c r="G153" s="238">
        <f>ROUND(E153*F153,2)</f>
        <v>0</v>
      </c>
      <c r="H153" s="237"/>
      <c r="I153" s="265" t="s">
        <v>303</v>
      </c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 t="s">
        <v>304</v>
      </c>
      <c r="AF153" s="204"/>
      <c r="AG153" s="204"/>
      <c r="AH153" s="204"/>
      <c r="AI153" s="204"/>
      <c r="AJ153" s="204"/>
      <c r="AK153" s="204"/>
      <c r="AL153" s="204"/>
      <c r="AM153" s="204">
        <v>21</v>
      </c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</row>
    <row r="154" spans="1:60" outlineLevel="1" x14ac:dyDescent="0.2">
      <c r="A154" s="259"/>
      <c r="B154" s="221"/>
      <c r="C154" s="251" t="s">
        <v>345</v>
      </c>
      <c r="D154" s="226"/>
      <c r="E154" s="231">
        <v>1</v>
      </c>
      <c r="F154" s="238"/>
      <c r="G154" s="238"/>
      <c r="H154" s="237"/>
      <c r="I154" s="265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</row>
    <row r="155" spans="1:60" outlineLevel="1" x14ac:dyDescent="0.2">
      <c r="A155" s="263">
        <v>66</v>
      </c>
      <c r="B155" s="220" t="s">
        <v>346</v>
      </c>
      <c r="C155" s="249" t="s">
        <v>347</v>
      </c>
      <c r="D155" s="224" t="s">
        <v>302</v>
      </c>
      <c r="E155" s="229">
        <v>1</v>
      </c>
      <c r="F155" s="240"/>
      <c r="G155" s="238">
        <f>ROUND(E155*F155,2)</f>
        <v>0</v>
      </c>
      <c r="H155" s="237"/>
      <c r="I155" s="265" t="s">
        <v>303</v>
      </c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 t="s">
        <v>304</v>
      </c>
      <c r="AF155" s="204"/>
      <c r="AG155" s="204"/>
      <c r="AH155" s="204"/>
      <c r="AI155" s="204"/>
      <c r="AJ155" s="204"/>
      <c r="AK155" s="204"/>
      <c r="AL155" s="204"/>
      <c r="AM155" s="204">
        <v>21</v>
      </c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</row>
    <row r="156" spans="1:60" outlineLevel="1" x14ac:dyDescent="0.2">
      <c r="A156" s="259"/>
      <c r="B156" s="221"/>
      <c r="C156" s="251" t="s">
        <v>348</v>
      </c>
      <c r="D156" s="226"/>
      <c r="E156" s="231">
        <v>1</v>
      </c>
      <c r="F156" s="238"/>
      <c r="G156" s="238"/>
      <c r="H156" s="237"/>
      <c r="I156" s="265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</row>
    <row r="157" spans="1:60" outlineLevel="1" x14ac:dyDescent="0.2">
      <c r="A157" s="263">
        <v>67</v>
      </c>
      <c r="B157" s="220" t="s">
        <v>349</v>
      </c>
      <c r="C157" s="249" t="s">
        <v>350</v>
      </c>
      <c r="D157" s="224" t="s">
        <v>302</v>
      </c>
      <c r="E157" s="229">
        <v>1</v>
      </c>
      <c r="F157" s="240"/>
      <c r="G157" s="238">
        <f>ROUND(E157*F157,2)</f>
        <v>0</v>
      </c>
      <c r="H157" s="237"/>
      <c r="I157" s="265" t="s">
        <v>303</v>
      </c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 t="s">
        <v>304</v>
      </c>
      <c r="AF157" s="204"/>
      <c r="AG157" s="204"/>
      <c r="AH157" s="204"/>
      <c r="AI157" s="204"/>
      <c r="AJ157" s="204"/>
      <c r="AK157" s="204"/>
      <c r="AL157" s="204"/>
      <c r="AM157" s="204">
        <v>21</v>
      </c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</row>
    <row r="158" spans="1:60" outlineLevel="1" x14ac:dyDescent="0.2">
      <c r="A158" s="259"/>
      <c r="B158" s="221"/>
      <c r="C158" s="251" t="s">
        <v>351</v>
      </c>
      <c r="D158" s="226"/>
      <c r="E158" s="231">
        <v>1</v>
      </c>
      <c r="F158" s="238"/>
      <c r="G158" s="238"/>
      <c r="H158" s="237"/>
      <c r="I158" s="265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</row>
    <row r="159" spans="1:60" outlineLevel="1" x14ac:dyDescent="0.2">
      <c r="A159" s="263">
        <v>68</v>
      </c>
      <c r="B159" s="220" t="s">
        <v>352</v>
      </c>
      <c r="C159" s="249" t="s">
        <v>353</v>
      </c>
      <c r="D159" s="224" t="s">
        <v>302</v>
      </c>
      <c r="E159" s="229">
        <v>1</v>
      </c>
      <c r="F159" s="240"/>
      <c r="G159" s="238">
        <f>ROUND(E159*F159,2)</f>
        <v>0</v>
      </c>
      <c r="H159" s="237"/>
      <c r="I159" s="265" t="s">
        <v>303</v>
      </c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 t="s">
        <v>304</v>
      </c>
      <c r="AF159" s="204"/>
      <c r="AG159" s="204"/>
      <c r="AH159" s="204"/>
      <c r="AI159" s="204"/>
      <c r="AJ159" s="204"/>
      <c r="AK159" s="204"/>
      <c r="AL159" s="204"/>
      <c r="AM159" s="204">
        <v>21</v>
      </c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</row>
    <row r="160" spans="1:60" outlineLevel="1" x14ac:dyDescent="0.2">
      <c r="A160" s="259"/>
      <c r="B160" s="221"/>
      <c r="C160" s="251" t="s">
        <v>354</v>
      </c>
      <c r="D160" s="226"/>
      <c r="E160" s="231">
        <v>1</v>
      </c>
      <c r="F160" s="238"/>
      <c r="G160" s="238"/>
      <c r="H160" s="237"/>
      <c r="I160" s="265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</row>
    <row r="161" spans="1:60" outlineLevel="1" x14ac:dyDescent="0.2">
      <c r="A161" s="263">
        <v>69</v>
      </c>
      <c r="B161" s="220" t="s">
        <v>355</v>
      </c>
      <c r="C161" s="249" t="s">
        <v>356</v>
      </c>
      <c r="D161" s="224" t="s">
        <v>302</v>
      </c>
      <c r="E161" s="229">
        <v>1</v>
      </c>
      <c r="F161" s="240"/>
      <c r="G161" s="238">
        <f>ROUND(E161*F161,2)</f>
        <v>0</v>
      </c>
      <c r="H161" s="237"/>
      <c r="I161" s="265" t="s">
        <v>303</v>
      </c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 t="s">
        <v>304</v>
      </c>
      <c r="AF161" s="204"/>
      <c r="AG161" s="204"/>
      <c r="AH161" s="204"/>
      <c r="AI161" s="204"/>
      <c r="AJ161" s="204"/>
      <c r="AK161" s="204"/>
      <c r="AL161" s="204"/>
      <c r="AM161" s="204">
        <v>21</v>
      </c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</row>
    <row r="162" spans="1:60" outlineLevel="1" x14ac:dyDescent="0.2">
      <c r="A162" s="259"/>
      <c r="B162" s="221"/>
      <c r="C162" s="251" t="s">
        <v>357</v>
      </c>
      <c r="D162" s="226"/>
      <c r="E162" s="231">
        <v>1</v>
      </c>
      <c r="F162" s="238"/>
      <c r="G162" s="238"/>
      <c r="H162" s="237"/>
      <c r="I162" s="265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</row>
    <row r="163" spans="1:60" outlineLevel="1" x14ac:dyDescent="0.2">
      <c r="A163" s="263">
        <v>70</v>
      </c>
      <c r="B163" s="220" t="s">
        <v>358</v>
      </c>
      <c r="C163" s="249" t="s">
        <v>359</v>
      </c>
      <c r="D163" s="224" t="s">
        <v>302</v>
      </c>
      <c r="E163" s="229">
        <v>11</v>
      </c>
      <c r="F163" s="240"/>
      <c r="G163" s="238">
        <f>ROUND(E163*F163,2)</f>
        <v>0</v>
      </c>
      <c r="H163" s="237"/>
      <c r="I163" s="265" t="s">
        <v>303</v>
      </c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 t="s">
        <v>304</v>
      </c>
      <c r="AF163" s="204"/>
      <c r="AG163" s="204"/>
      <c r="AH163" s="204"/>
      <c r="AI163" s="204"/>
      <c r="AJ163" s="204"/>
      <c r="AK163" s="204"/>
      <c r="AL163" s="204"/>
      <c r="AM163" s="204">
        <v>21</v>
      </c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</row>
    <row r="164" spans="1:60" outlineLevel="1" x14ac:dyDescent="0.2">
      <c r="A164" s="259"/>
      <c r="B164" s="221"/>
      <c r="C164" s="250" t="s">
        <v>360</v>
      </c>
      <c r="D164" s="225"/>
      <c r="E164" s="230"/>
      <c r="F164" s="243"/>
      <c r="G164" s="244"/>
      <c r="H164" s="237"/>
      <c r="I164" s="265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9" t="str">
        <f>C164</f>
        <v>elektronický předřadník,opálový difuzor,včetně zdrojů(výpočet osvětleností a řešení interiéru standardu Schrack SPLP- LI99000984</v>
      </c>
      <c r="BB164" s="204"/>
      <c r="BC164" s="204"/>
      <c r="BD164" s="204"/>
      <c r="BE164" s="204"/>
      <c r="BF164" s="204"/>
      <c r="BG164" s="204"/>
      <c r="BH164" s="204"/>
    </row>
    <row r="165" spans="1:60" outlineLevel="1" x14ac:dyDescent="0.2">
      <c r="A165" s="263">
        <v>71</v>
      </c>
      <c r="B165" s="220" t="s">
        <v>361</v>
      </c>
      <c r="C165" s="249" t="s">
        <v>362</v>
      </c>
      <c r="D165" s="224" t="s">
        <v>302</v>
      </c>
      <c r="E165" s="229">
        <v>9</v>
      </c>
      <c r="F165" s="240"/>
      <c r="G165" s="238">
        <f>ROUND(E165*F165,2)</f>
        <v>0</v>
      </c>
      <c r="H165" s="237"/>
      <c r="I165" s="265" t="s">
        <v>303</v>
      </c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 t="s">
        <v>304</v>
      </c>
      <c r="AF165" s="204"/>
      <c r="AG165" s="204"/>
      <c r="AH165" s="204"/>
      <c r="AI165" s="204"/>
      <c r="AJ165" s="204"/>
      <c r="AK165" s="204"/>
      <c r="AL165" s="204"/>
      <c r="AM165" s="204">
        <v>21</v>
      </c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</row>
    <row r="166" spans="1:60" ht="22.5" outlineLevel="1" x14ac:dyDescent="0.2">
      <c r="A166" s="259"/>
      <c r="B166" s="221"/>
      <c r="C166" s="250" t="s">
        <v>363</v>
      </c>
      <c r="D166" s="225"/>
      <c r="E166" s="230"/>
      <c r="F166" s="243"/>
      <c r="G166" s="244"/>
      <c r="H166" s="237"/>
      <c r="I166" s="265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9" t="str">
        <f>C166</f>
        <v>vnitřní NiMh aku (3 hod), pozorovací vzdálenost 16 m, vč. sady piktogramů pro směr úniku ( výpočet osvětleností a řešení interiéru pro svítidlo standardu SCHRACK NLKTU003)</v>
      </c>
      <c r="BB166" s="204"/>
      <c r="BC166" s="204"/>
      <c r="BD166" s="204"/>
      <c r="BE166" s="204"/>
      <c r="BF166" s="204"/>
      <c r="BG166" s="204"/>
      <c r="BH166" s="204"/>
    </row>
    <row r="167" spans="1:60" outlineLevel="1" x14ac:dyDescent="0.2">
      <c r="A167" s="263">
        <v>72</v>
      </c>
      <c r="B167" s="220" t="s">
        <v>364</v>
      </c>
      <c r="C167" s="249" t="s">
        <v>365</v>
      </c>
      <c r="D167" s="224" t="s">
        <v>302</v>
      </c>
      <c r="E167" s="229">
        <v>61</v>
      </c>
      <c r="F167" s="240"/>
      <c r="G167" s="238">
        <f>ROUND(E167*F167,2)</f>
        <v>0</v>
      </c>
      <c r="H167" s="237"/>
      <c r="I167" s="265" t="s">
        <v>303</v>
      </c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 t="s">
        <v>304</v>
      </c>
      <c r="AF167" s="204"/>
      <c r="AG167" s="204"/>
      <c r="AH167" s="204"/>
      <c r="AI167" s="204"/>
      <c r="AJ167" s="204"/>
      <c r="AK167" s="204"/>
      <c r="AL167" s="204"/>
      <c r="AM167" s="204">
        <v>21</v>
      </c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</row>
    <row r="168" spans="1:60" ht="22.5" outlineLevel="1" x14ac:dyDescent="0.2">
      <c r="A168" s="259"/>
      <c r="B168" s="221"/>
      <c r="C168" s="250" t="s">
        <v>366</v>
      </c>
      <c r="D168" s="225"/>
      <c r="E168" s="230"/>
      <c r="F168" s="243"/>
      <c r="G168" s="244"/>
      <c r="H168" s="237"/>
      <c r="I168" s="265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9" t="str">
        <f>C168</f>
        <v>elektronický předřadník, asymetrický leštěný reflektor,vč. lankového závěsu,vč. zdrojů(výpočet osvětleností a řešení interiéru pro svítidlo standardu SCHRACK SARH-AS T5-LI99000975)</v>
      </c>
      <c r="BB168" s="204"/>
      <c r="BC168" s="204"/>
      <c r="BD168" s="204"/>
      <c r="BE168" s="204"/>
      <c r="BF168" s="204"/>
      <c r="BG168" s="204"/>
      <c r="BH168" s="204"/>
    </row>
    <row r="169" spans="1:60" outlineLevel="1" x14ac:dyDescent="0.2">
      <c r="A169" s="263">
        <v>73</v>
      </c>
      <c r="B169" s="220" t="s">
        <v>367</v>
      </c>
      <c r="C169" s="249" t="s">
        <v>368</v>
      </c>
      <c r="D169" s="224" t="s">
        <v>302</v>
      </c>
      <c r="E169" s="229">
        <v>266</v>
      </c>
      <c r="F169" s="240"/>
      <c r="G169" s="238">
        <f>ROUND(E169*F169,2)</f>
        <v>0</v>
      </c>
      <c r="H169" s="237"/>
      <c r="I169" s="265" t="s">
        <v>303</v>
      </c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 t="s">
        <v>304</v>
      </c>
      <c r="AF169" s="204"/>
      <c r="AG169" s="204"/>
      <c r="AH169" s="204"/>
      <c r="AI169" s="204"/>
      <c r="AJ169" s="204"/>
      <c r="AK169" s="204"/>
      <c r="AL169" s="204"/>
      <c r="AM169" s="204">
        <v>21</v>
      </c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</row>
    <row r="170" spans="1:60" ht="22.5" outlineLevel="1" x14ac:dyDescent="0.2">
      <c r="A170" s="259"/>
      <c r="B170" s="221"/>
      <c r="C170" s="250" t="s">
        <v>369</v>
      </c>
      <c r="D170" s="225"/>
      <c r="E170" s="230"/>
      <c r="F170" s="243"/>
      <c r="G170" s="244"/>
      <c r="H170" s="237"/>
      <c r="I170" s="265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9" t="str">
        <f>C170</f>
        <v>elektronický předřadník,leštěná lamelová Al mřížka, včetně zdrojů (výpočet osvětleností a řešení interiéru pro svítidlo standardu SCHRACK SARS-2 ECO T2-KI99000936)</v>
      </c>
      <c r="BB170" s="204"/>
      <c r="BC170" s="204"/>
      <c r="BD170" s="204"/>
      <c r="BE170" s="204"/>
      <c r="BF170" s="204"/>
      <c r="BG170" s="204"/>
      <c r="BH170" s="204"/>
    </row>
    <row r="171" spans="1:60" outlineLevel="1" x14ac:dyDescent="0.2">
      <c r="A171" s="263">
        <v>74</v>
      </c>
      <c r="B171" s="220" t="s">
        <v>370</v>
      </c>
      <c r="C171" s="249" t="s">
        <v>371</v>
      </c>
      <c r="D171" s="224" t="s">
        <v>302</v>
      </c>
      <c r="E171" s="229">
        <v>2</v>
      </c>
      <c r="F171" s="240"/>
      <c r="G171" s="238">
        <f>ROUND(E171*F171,2)</f>
        <v>0</v>
      </c>
      <c r="H171" s="237"/>
      <c r="I171" s="265" t="s">
        <v>303</v>
      </c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 t="s">
        <v>304</v>
      </c>
      <c r="AF171" s="204"/>
      <c r="AG171" s="204"/>
      <c r="AH171" s="204"/>
      <c r="AI171" s="204"/>
      <c r="AJ171" s="204"/>
      <c r="AK171" s="204"/>
      <c r="AL171" s="204"/>
      <c r="AM171" s="204">
        <v>21</v>
      </c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</row>
    <row r="172" spans="1:60" ht="22.5" outlineLevel="1" x14ac:dyDescent="0.2">
      <c r="A172" s="259"/>
      <c r="B172" s="221"/>
      <c r="C172" s="250" t="s">
        <v>372</v>
      </c>
      <c r="D172" s="225"/>
      <c r="E172" s="230"/>
      <c r="F172" s="243"/>
      <c r="G172" s="244"/>
      <c r="H172" s="237"/>
      <c r="I172" s="265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9" t="str">
        <f>C172</f>
        <v>elektronický předřadník, opálový difuzor, včetně zdroje ( výpočet osvětleností a řešení interiéru pro svítidlo standardu SCHRACK LI99000982)</v>
      </c>
      <c r="BB172" s="204"/>
      <c r="BC172" s="204"/>
      <c r="BD172" s="204"/>
      <c r="BE172" s="204"/>
      <c r="BF172" s="204"/>
      <c r="BG172" s="204"/>
      <c r="BH172" s="204"/>
    </row>
    <row r="173" spans="1:60" outlineLevel="1" x14ac:dyDescent="0.2">
      <c r="A173" s="263">
        <v>75</v>
      </c>
      <c r="B173" s="220" t="s">
        <v>373</v>
      </c>
      <c r="C173" s="249" t="s">
        <v>374</v>
      </c>
      <c r="D173" s="224" t="s">
        <v>302</v>
      </c>
      <c r="E173" s="229">
        <v>1</v>
      </c>
      <c r="F173" s="240"/>
      <c r="G173" s="238">
        <f>ROUND(E173*F173,2)</f>
        <v>0</v>
      </c>
      <c r="H173" s="237"/>
      <c r="I173" s="265" t="s">
        <v>303</v>
      </c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 t="s">
        <v>304</v>
      </c>
      <c r="AF173" s="204"/>
      <c r="AG173" s="204"/>
      <c r="AH173" s="204"/>
      <c r="AI173" s="204"/>
      <c r="AJ173" s="204"/>
      <c r="AK173" s="204"/>
      <c r="AL173" s="204"/>
      <c r="AM173" s="204">
        <v>21</v>
      </c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</row>
    <row r="174" spans="1:60" ht="22.5" outlineLevel="1" x14ac:dyDescent="0.2">
      <c r="A174" s="259"/>
      <c r="B174" s="221"/>
      <c r="C174" s="250" t="s">
        <v>375</v>
      </c>
      <c r="D174" s="225"/>
      <c r="E174" s="230"/>
      <c r="F174" s="243"/>
      <c r="G174" s="244"/>
      <c r="H174" s="237"/>
      <c r="I174" s="265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9" t="str">
        <f>C174</f>
        <v>elektronický předřadník, opálový difuzor, vestavný nouzový modul 1 hod., včetně zdroje ( výpočet osvětleností a řešení interiéru pro svítidlo standardu SCHRACK LI99000982+NZ)</v>
      </c>
      <c r="BB174" s="204"/>
      <c r="BC174" s="204"/>
      <c r="BD174" s="204"/>
      <c r="BE174" s="204"/>
      <c r="BF174" s="204"/>
      <c r="BG174" s="204"/>
      <c r="BH174" s="204"/>
    </row>
    <row r="175" spans="1:60" outlineLevel="1" x14ac:dyDescent="0.2">
      <c r="A175" s="263">
        <v>76</v>
      </c>
      <c r="B175" s="220" t="s">
        <v>376</v>
      </c>
      <c r="C175" s="249" t="s">
        <v>377</v>
      </c>
      <c r="D175" s="224" t="s">
        <v>302</v>
      </c>
      <c r="E175" s="229">
        <v>5</v>
      </c>
      <c r="F175" s="240"/>
      <c r="G175" s="238">
        <f>ROUND(E175*F175,2)</f>
        <v>0</v>
      </c>
      <c r="H175" s="237"/>
      <c r="I175" s="265" t="s">
        <v>303</v>
      </c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 t="s">
        <v>304</v>
      </c>
      <c r="AF175" s="204"/>
      <c r="AG175" s="204"/>
      <c r="AH175" s="204"/>
      <c r="AI175" s="204"/>
      <c r="AJ175" s="204"/>
      <c r="AK175" s="204"/>
      <c r="AL175" s="204"/>
      <c r="AM175" s="204">
        <v>21</v>
      </c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</row>
    <row r="176" spans="1:60" ht="22.5" outlineLevel="1" x14ac:dyDescent="0.2">
      <c r="A176" s="259"/>
      <c r="B176" s="221"/>
      <c r="C176" s="250" t="s">
        <v>378</v>
      </c>
      <c r="D176" s="225"/>
      <c r="E176" s="230"/>
      <c r="F176" s="243"/>
      <c r="G176" s="244"/>
      <c r="H176" s="237"/>
      <c r="I176" s="265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9" t="str">
        <f>C176</f>
        <v>elektronický předřadník,opálový difuzor,vestavný nouzový modul 1 hod.,včetně zdrojů(výpočet osvětlenosti a řešení interiéru pro svítidlo standardu SCHRACK-SPLP-LI99000984+NZ)</v>
      </c>
      <c r="BB176" s="204"/>
      <c r="BC176" s="204"/>
      <c r="BD176" s="204"/>
      <c r="BE176" s="204"/>
      <c r="BF176" s="204"/>
      <c r="BG176" s="204"/>
      <c r="BH176" s="204"/>
    </row>
    <row r="177" spans="1:60" outlineLevel="1" x14ac:dyDescent="0.2">
      <c r="A177" s="263">
        <v>77</v>
      </c>
      <c r="B177" s="220" t="s">
        <v>379</v>
      </c>
      <c r="C177" s="249" t="s">
        <v>380</v>
      </c>
      <c r="D177" s="224" t="s">
        <v>302</v>
      </c>
      <c r="E177" s="229">
        <v>10</v>
      </c>
      <c r="F177" s="240"/>
      <c r="G177" s="238">
        <f>ROUND(E177*F177,2)</f>
        <v>0</v>
      </c>
      <c r="H177" s="237"/>
      <c r="I177" s="265" t="s">
        <v>303</v>
      </c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 t="s">
        <v>304</v>
      </c>
      <c r="AF177" s="204"/>
      <c r="AG177" s="204"/>
      <c r="AH177" s="204"/>
      <c r="AI177" s="204"/>
      <c r="AJ177" s="204"/>
      <c r="AK177" s="204"/>
      <c r="AL177" s="204"/>
      <c r="AM177" s="204">
        <v>21</v>
      </c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</row>
    <row r="178" spans="1:60" ht="22.5" outlineLevel="1" x14ac:dyDescent="0.2">
      <c r="A178" s="259"/>
      <c r="B178" s="221"/>
      <c r="C178" s="250" t="s">
        <v>381</v>
      </c>
      <c r="D178" s="225"/>
      <c r="E178" s="230"/>
      <c r="F178" s="243"/>
      <c r="G178" s="244"/>
      <c r="H178" s="237"/>
      <c r="I178" s="265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9" t="str">
        <f>C178</f>
        <v>elektronický předřadník,prizmatický difuzor,včetně zdrojů,(výpočet světelnosti a řešení interiéru pro svítidlo standardu SCHRACK PRIMO H PRISMA T5-LI99001275)</v>
      </c>
      <c r="BB178" s="204"/>
      <c r="BC178" s="204"/>
      <c r="BD178" s="204"/>
      <c r="BE178" s="204"/>
      <c r="BF178" s="204"/>
      <c r="BG178" s="204"/>
      <c r="BH178" s="204"/>
    </row>
    <row r="179" spans="1:60" outlineLevel="1" x14ac:dyDescent="0.2">
      <c r="A179" s="263">
        <v>78</v>
      </c>
      <c r="B179" s="220" t="s">
        <v>382</v>
      </c>
      <c r="C179" s="249" t="s">
        <v>383</v>
      </c>
      <c r="D179" s="224" t="s">
        <v>302</v>
      </c>
      <c r="E179" s="229">
        <v>36</v>
      </c>
      <c r="F179" s="240"/>
      <c r="G179" s="238">
        <f>ROUND(E179*F179,2)</f>
        <v>0</v>
      </c>
      <c r="H179" s="237"/>
      <c r="I179" s="265" t="s">
        <v>303</v>
      </c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 t="s">
        <v>304</v>
      </c>
      <c r="AF179" s="204"/>
      <c r="AG179" s="204"/>
      <c r="AH179" s="204"/>
      <c r="AI179" s="204"/>
      <c r="AJ179" s="204"/>
      <c r="AK179" s="204"/>
      <c r="AL179" s="204"/>
      <c r="AM179" s="204">
        <v>21</v>
      </c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</row>
    <row r="180" spans="1:60" ht="22.5" outlineLevel="1" x14ac:dyDescent="0.2">
      <c r="A180" s="259"/>
      <c r="B180" s="221"/>
      <c r="C180" s="250" t="s">
        <v>384</v>
      </c>
      <c r="D180" s="225"/>
      <c r="E180" s="230"/>
      <c r="F180" s="243"/>
      <c r="G180" s="244"/>
      <c r="H180" s="237"/>
      <c r="I180" s="265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9" t="str">
        <f>C180</f>
        <v>elektronický předřadník,plastový opálový kryt,včetně zdrojů (výpočet osvětleností a řešení interiéru pro svítidlo standardu SCHRACK D855-TR23769)</v>
      </c>
      <c r="BB180" s="204"/>
      <c r="BC180" s="204"/>
      <c r="BD180" s="204"/>
      <c r="BE180" s="204"/>
      <c r="BF180" s="204"/>
      <c r="BG180" s="204"/>
      <c r="BH180" s="204"/>
    </row>
    <row r="181" spans="1:60" outlineLevel="1" x14ac:dyDescent="0.2">
      <c r="A181" s="263">
        <v>79</v>
      </c>
      <c r="B181" s="220" t="s">
        <v>385</v>
      </c>
      <c r="C181" s="249" t="s">
        <v>386</v>
      </c>
      <c r="D181" s="224" t="s">
        <v>302</v>
      </c>
      <c r="E181" s="229">
        <v>1</v>
      </c>
      <c r="F181" s="240"/>
      <c r="G181" s="238">
        <f>ROUND(E181*F181,2)</f>
        <v>0</v>
      </c>
      <c r="H181" s="237"/>
      <c r="I181" s="265" t="s">
        <v>303</v>
      </c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 t="s">
        <v>304</v>
      </c>
      <c r="AF181" s="204"/>
      <c r="AG181" s="204"/>
      <c r="AH181" s="204"/>
      <c r="AI181" s="204"/>
      <c r="AJ181" s="204"/>
      <c r="AK181" s="204"/>
      <c r="AL181" s="204"/>
      <c r="AM181" s="204">
        <v>21</v>
      </c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</row>
    <row r="182" spans="1:60" ht="22.5" outlineLevel="1" x14ac:dyDescent="0.2">
      <c r="A182" s="259"/>
      <c r="B182" s="221"/>
      <c r="C182" s="250" t="s">
        <v>387</v>
      </c>
      <c r="D182" s="225"/>
      <c r="E182" s="230"/>
      <c r="F182" s="243"/>
      <c r="G182" s="244"/>
      <c r="H182" s="237"/>
      <c r="I182" s="265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9" t="str">
        <f>C182</f>
        <v>elektronický předřadník,plast. opálový kryt, vestavný nouzový modul 1 hod.,včetně zdroje(výpočet osvětleností a řešení interiéru pro svítidlo standardu SCHRACK D855-TR3876)</v>
      </c>
      <c r="BB182" s="204"/>
      <c r="BC182" s="204"/>
      <c r="BD182" s="204"/>
      <c r="BE182" s="204"/>
      <c r="BF182" s="204"/>
      <c r="BG182" s="204"/>
      <c r="BH182" s="204"/>
    </row>
    <row r="183" spans="1:60" outlineLevel="1" x14ac:dyDescent="0.2">
      <c r="A183" s="263">
        <v>80</v>
      </c>
      <c r="B183" s="220" t="s">
        <v>388</v>
      </c>
      <c r="C183" s="249" t="s">
        <v>389</v>
      </c>
      <c r="D183" s="224" t="s">
        <v>302</v>
      </c>
      <c r="E183" s="229">
        <v>33</v>
      </c>
      <c r="F183" s="240"/>
      <c r="G183" s="238">
        <f>ROUND(E183*F183,2)</f>
        <v>0</v>
      </c>
      <c r="H183" s="237"/>
      <c r="I183" s="265" t="s">
        <v>303</v>
      </c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 t="s">
        <v>304</v>
      </c>
      <c r="AF183" s="204"/>
      <c r="AG183" s="204"/>
      <c r="AH183" s="204"/>
      <c r="AI183" s="204"/>
      <c r="AJ183" s="204"/>
      <c r="AK183" s="204"/>
      <c r="AL183" s="204"/>
      <c r="AM183" s="204">
        <v>21</v>
      </c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</row>
    <row r="184" spans="1:60" ht="22.5" outlineLevel="1" x14ac:dyDescent="0.2">
      <c r="A184" s="259"/>
      <c r="B184" s="221"/>
      <c r="C184" s="250" t="s">
        <v>390</v>
      </c>
      <c r="D184" s="225"/>
      <c r="E184" s="230"/>
      <c r="F184" s="243"/>
      <c r="G184" s="244"/>
      <c r="H184" s="237"/>
      <c r="I184" s="265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9" t="str">
        <f>C184</f>
        <v>EVG,leštěný parabol.refl.,plast.čirý kryt,mech.odolné proti úderům míče,vč. zdrojů ( výpočet osvětlení a řešení interiéru pro svítidlo standardu SCHRACK UX-CLASSIC ASR PAR T5)</v>
      </c>
      <c r="BB184" s="204"/>
      <c r="BC184" s="204"/>
      <c r="BD184" s="204"/>
      <c r="BE184" s="204"/>
      <c r="BF184" s="204"/>
      <c r="BG184" s="204"/>
      <c r="BH184" s="204"/>
    </row>
    <row r="185" spans="1:60" outlineLevel="1" x14ac:dyDescent="0.2">
      <c r="A185" s="263">
        <v>81</v>
      </c>
      <c r="B185" s="220" t="s">
        <v>391</v>
      </c>
      <c r="C185" s="249" t="s">
        <v>392</v>
      </c>
      <c r="D185" s="224" t="s">
        <v>302</v>
      </c>
      <c r="E185" s="229">
        <v>15</v>
      </c>
      <c r="F185" s="240"/>
      <c r="G185" s="238">
        <f>ROUND(E185*F185,2)</f>
        <v>0</v>
      </c>
      <c r="H185" s="237"/>
      <c r="I185" s="265" t="s">
        <v>303</v>
      </c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 t="s">
        <v>304</v>
      </c>
      <c r="AF185" s="204"/>
      <c r="AG185" s="204"/>
      <c r="AH185" s="204"/>
      <c r="AI185" s="204"/>
      <c r="AJ185" s="204"/>
      <c r="AK185" s="204"/>
      <c r="AL185" s="204"/>
      <c r="AM185" s="204">
        <v>21</v>
      </c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</row>
    <row r="186" spans="1:60" ht="22.5" outlineLevel="1" x14ac:dyDescent="0.2">
      <c r="A186" s="259"/>
      <c r="B186" s="221"/>
      <c r="C186" s="250" t="s">
        <v>393</v>
      </c>
      <c r="D186" s="225"/>
      <c r="E186" s="230"/>
      <c r="F186" s="243"/>
      <c r="G186" s="244"/>
      <c r="H186" s="237"/>
      <c r="I186" s="265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9" t="str">
        <f>C186</f>
        <v>leštěná parabolická mřížka, přímo nepřímé,vč.zdrojů,lank. závesu a transparent. kabelu ( výpočet osv. a řešení interiéru pro svítidlo standardu SCHRACK OFFICE 153- LI38F3254)</v>
      </c>
      <c r="BB186" s="204"/>
      <c r="BC186" s="204"/>
      <c r="BD186" s="204"/>
      <c r="BE186" s="204"/>
      <c r="BF186" s="204"/>
      <c r="BG186" s="204"/>
      <c r="BH186" s="204"/>
    </row>
    <row r="187" spans="1:60" outlineLevel="1" x14ac:dyDescent="0.2">
      <c r="A187" s="263">
        <v>82</v>
      </c>
      <c r="B187" s="220" t="s">
        <v>394</v>
      </c>
      <c r="C187" s="249" t="s">
        <v>395</v>
      </c>
      <c r="D187" s="224" t="s">
        <v>302</v>
      </c>
      <c r="E187" s="229">
        <v>45</v>
      </c>
      <c r="F187" s="240"/>
      <c r="G187" s="238">
        <f>ROUND(E187*F187,2)</f>
        <v>0</v>
      </c>
      <c r="H187" s="237"/>
      <c r="I187" s="265" t="s">
        <v>303</v>
      </c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 t="s">
        <v>304</v>
      </c>
      <c r="AF187" s="204"/>
      <c r="AG187" s="204"/>
      <c r="AH187" s="204"/>
      <c r="AI187" s="204"/>
      <c r="AJ187" s="204"/>
      <c r="AK187" s="204"/>
      <c r="AL187" s="204"/>
      <c r="AM187" s="204">
        <v>21</v>
      </c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</row>
    <row r="188" spans="1:60" ht="22.5" outlineLevel="1" x14ac:dyDescent="0.2">
      <c r="A188" s="259"/>
      <c r="B188" s="221"/>
      <c r="C188" s="250" t="s">
        <v>396</v>
      </c>
      <c r="D188" s="225"/>
      <c r="E188" s="230"/>
      <c r="F188" s="243"/>
      <c r="G188" s="244"/>
      <c r="H188" s="237"/>
      <c r="I188" s="265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9" t="str">
        <f>C188</f>
        <v>elektronický předřadník, bílý reflektor, difuzor plastový čirý, včetně zdrojů (výpočet osvětleností a řešení interiéru pro svítidlo standardu SCHRACK FR-T8</v>
      </c>
      <c r="BB188" s="204"/>
      <c r="BC188" s="204"/>
      <c r="BD188" s="204"/>
      <c r="BE188" s="204"/>
      <c r="BF188" s="204"/>
      <c r="BG188" s="204"/>
      <c r="BH188" s="204"/>
    </row>
    <row r="189" spans="1:60" outlineLevel="1" x14ac:dyDescent="0.2">
      <c r="A189" s="263">
        <v>83</v>
      </c>
      <c r="B189" s="220" t="s">
        <v>397</v>
      </c>
      <c r="C189" s="249" t="s">
        <v>398</v>
      </c>
      <c r="D189" s="224" t="s">
        <v>302</v>
      </c>
      <c r="E189" s="229">
        <v>4</v>
      </c>
      <c r="F189" s="240"/>
      <c r="G189" s="238">
        <f>ROUND(E189*F189,2)</f>
        <v>0</v>
      </c>
      <c r="H189" s="237"/>
      <c r="I189" s="265" t="s">
        <v>303</v>
      </c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 t="s">
        <v>304</v>
      </c>
      <c r="AF189" s="204"/>
      <c r="AG189" s="204"/>
      <c r="AH189" s="204"/>
      <c r="AI189" s="204"/>
      <c r="AJ189" s="204"/>
      <c r="AK189" s="204"/>
      <c r="AL189" s="204"/>
      <c r="AM189" s="204">
        <v>21</v>
      </c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</row>
    <row r="190" spans="1:60" outlineLevel="1" x14ac:dyDescent="0.2">
      <c r="A190" s="263">
        <v>84</v>
      </c>
      <c r="B190" s="220" t="s">
        <v>399</v>
      </c>
      <c r="C190" s="249" t="s">
        <v>400</v>
      </c>
      <c r="D190" s="224" t="s">
        <v>401</v>
      </c>
      <c r="E190" s="229">
        <v>16880</v>
      </c>
      <c r="F190" s="240"/>
      <c r="G190" s="238">
        <f>ROUND(E190*F190,2)</f>
        <v>0</v>
      </c>
      <c r="H190" s="237"/>
      <c r="I190" s="265" t="s">
        <v>303</v>
      </c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 t="s">
        <v>304</v>
      </c>
      <c r="AF190" s="204"/>
      <c r="AG190" s="204"/>
      <c r="AH190" s="204"/>
      <c r="AI190" s="204"/>
      <c r="AJ190" s="204"/>
      <c r="AK190" s="204"/>
      <c r="AL190" s="204"/>
      <c r="AM190" s="204">
        <v>21</v>
      </c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</row>
    <row r="191" spans="1:60" ht="22.5" outlineLevel="1" x14ac:dyDescent="0.2">
      <c r="A191" s="259"/>
      <c r="B191" s="221"/>
      <c r="C191" s="251" t="s">
        <v>402</v>
      </c>
      <c r="D191" s="226"/>
      <c r="E191" s="231">
        <v>16880</v>
      </c>
      <c r="F191" s="238"/>
      <c r="G191" s="238"/>
      <c r="H191" s="237"/>
      <c r="I191" s="265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</row>
    <row r="192" spans="1:60" ht="22.5" outlineLevel="1" x14ac:dyDescent="0.2">
      <c r="A192" s="263">
        <v>85</v>
      </c>
      <c r="B192" s="220" t="s">
        <v>403</v>
      </c>
      <c r="C192" s="249" t="s">
        <v>404</v>
      </c>
      <c r="D192" s="224" t="s">
        <v>302</v>
      </c>
      <c r="E192" s="229">
        <v>16</v>
      </c>
      <c r="F192" s="240"/>
      <c r="G192" s="238">
        <f>ROUND(E192*F192,2)</f>
        <v>0</v>
      </c>
      <c r="H192" s="237"/>
      <c r="I192" s="265" t="s">
        <v>303</v>
      </c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 t="s">
        <v>304</v>
      </c>
      <c r="AF192" s="204"/>
      <c r="AG192" s="204"/>
      <c r="AH192" s="204"/>
      <c r="AI192" s="204"/>
      <c r="AJ192" s="204"/>
      <c r="AK192" s="204"/>
      <c r="AL192" s="204"/>
      <c r="AM192" s="204">
        <v>21</v>
      </c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</row>
    <row r="193" spans="1:60" ht="45" outlineLevel="1" x14ac:dyDescent="0.2">
      <c r="A193" s="263">
        <v>86</v>
      </c>
      <c r="B193" s="220" t="s">
        <v>405</v>
      </c>
      <c r="C193" s="249" t="s">
        <v>406</v>
      </c>
      <c r="D193" s="224" t="s">
        <v>191</v>
      </c>
      <c r="E193" s="229">
        <v>70</v>
      </c>
      <c r="F193" s="240"/>
      <c r="G193" s="238">
        <f>ROUND(E193*F193,2)</f>
        <v>0</v>
      </c>
      <c r="H193" s="237" t="s">
        <v>407</v>
      </c>
      <c r="I193" s="265" t="s">
        <v>147</v>
      </c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 t="s">
        <v>304</v>
      </c>
      <c r="AF193" s="204"/>
      <c r="AG193" s="204"/>
      <c r="AH193" s="204"/>
      <c r="AI193" s="204"/>
      <c r="AJ193" s="204"/>
      <c r="AK193" s="204"/>
      <c r="AL193" s="204"/>
      <c r="AM193" s="204">
        <v>21</v>
      </c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</row>
    <row r="194" spans="1:60" ht="45" outlineLevel="1" x14ac:dyDescent="0.2">
      <c r="A194" s="263">
        <v>87</v>
      </c>
      <c r="B194" s="220" t="s">
        <v>408</v>
      </c>
      <c r="C194" s="249" t="s">
        <v>409</v>
      </c>
      <c r="D194" s="224" t="s">
        <v>191</v>
      </c>
      <c r="E194" s="229">
        <v>50</v>
      </c>
      <c r="F194" s="240"/>
      <c r="G194" s="238">
        <f>ROUND(E194*F194,2)</f>
        <v>0</v>
      </c>
      <c r="H194" s="237" t="s">
        <v>407</v>
      </c>
      <c r="I194" s="265" t="s">
        <v>147</v>
      </c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 t="s">
        <v>304</v>
      </c>
      <c r="AF194" s="204"/>
      <c r="AG194" s="204"/>
      <c r="AH194" s="204"/>
      <c r="AI194" s="204"/>
      <c r="AJ194" s="204"/>
      <c r="AK194" s="204"/>
      <c r="AL194" s="204"/>
      <c r="AM194" s="204">
        <v>21</v>
      </c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</row>
    <row r="195" spans="1:60" ht="45" outlineLevel="1" x14ac:dyDescent="0.2">
      <c r="A195" s="263">
        <v>88</v>
      </c>
      <c r="B195" s="220" t="s">
        <v>408</v>
      </c>
      <c r="C195" s="249" t="s">
        <v>409</v>
      </c>
      <c r="D195" s="224" t="s">
        <v>191</v>
      </c>
      <c r="E195" s="229">
        <v>300</v>
      </c>
      <c r="F195" s="240"/>
      <c r="G195" s="238">
        <f>ROUND(E195*F195,2)</f>
        <v>0</v>
      </c>
      <c r="H195" s="237" t="s">
        <v>407</v>
      </c>
      <c r="I195" s="265" t="s">
        <v>147</v>
      </c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 t="s">
        <v>304</v>
      </c>
      <c r="AF195" s="204"/>
      <c r="AG195" s="204"/>
      <c r="AH195" s="204"/>
      <c r="AI195" s="204"/>
      <c r="AJ195" s="204"/>
      <c r="AK195" s="204"/>
      <c r="AL195" s="204"/>
      <c r="AM195" s="204">
        <v>21</v>
      </c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</row>
    <row r="196" spans="1:60" ht="45" outlineLevel="1" x14ac:dyDescent="0.2">
      <c r="A196" s="263">
        <v>89</v>
      </c>
      <c r="B196" s="220" t="s">
        <v>410</v>
      </c>
      <c r="C196" s="249" t="s">
        <v>411</v>
      </c>
      <c r="D196" s="224" t="s">
        <v>191</v>
      </c>
      <c r="E196" s="229">
        <v>730</v>
      </c>
      <c r="F196" s="240"/>
      <c r="G196" s="238">
        <f>ROUND(E196*F196,2)</f>
        <v>0</v>
      </c>
      <c r="H196" s="237" t="s">
        <v>407</v>
      </c>
      <c r="I196" s="265" t="s">
        <v>147</v>
      </c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 t="s">
        <v>304</v>
      </c>
      <c r="AF196" s="204"/>
      <c r="AG196" s="204"/>
      <c r="AH196" s="204"/>
      <c r="AI196" s="204"/>
      <c r="AJ196" s="204"/>
      <c r="AK196" s="204"/>
      <c r="AL196" s="204"/>
      <c r="AM196" s="204">
        <v>21</v>
      </c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</row>
    <row r="197" spans="1:60" ht="45" outlineLevel="1" x14ac:dyDescent="0.2">
      <c r="A197" s="263">
        <v>90</v>
      </c>
      <c r="B197" s="220" t="s">
        <v>412</v>
      </c>
      <c r="C197" s="249" t="s">
        <v>413</v>
      </c>
      <c r="D197" s="224" t="s">
        <v>191</v>
      </c>
      <c r="E197" s="229">
        <v>10</v>
      </c>
      <c r="F197" s="240"/>
      <c r="G197" s="238">
        <f>ROUND(E197*F197,2)</f>
        <v>0</v>
      </c>
      <c r="H197" s="237" t="s">
        <v>407</v>
      </c>
      <c r="I197" s="265" t="s">
        <v>147</v>
      </c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 t="s">
        <v>304</v>
      </c>
      <c r="AF197" s="204"/>
      <c r="AG197" s="204"/>
      <c r="AH197" s="204"/>
      <c r="AI197" s="204"/>
      <c r="AJ197" s="204"/>
      <c r="AK197" s="204"/>
      <c r="AL197" s="204"/>
      <c r="AM197" s="204">
        <v>21</v>
      </c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</row>
    <row r="198" spans="1:60" ht="56.25" outlineLevel="1" x14ac:dyDescent="0.2">
      <c r="A198" s="263">
        <v>91</v>
      </c>
      <c r="B198" s="220" t="s">
        <v>414</v>
      </c>
      <c r="C198" s="249" t="s">
        <v>415</v>
      </c>
      <c r="D198" s="224" t="s">
        <v>191</v>
      </c>
      <c r="E198" s="229">
        <v>450</v>
      </c>
      <c r="F198" s="240"/>
      <c r="G198" s="238">
        <f>ROUND(E198*F198,2)</f>
        <v>0</v>
      </c>
      <c r="H198" s="237" t="s">
        <v>407</v>
      </c>
      <c r="I198" s="265" t="s">
        <v>147</v>
      </c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 t="s">
        <v>304</v>
      </c>
      <c r="AF198" s="204"/>
      <c r="AG198" s="204"/>
      <c r="AH198" s="204"/>
      <c r="AI198" s="204"/>
      <c r="AJ198" s="204"/>
      <c r="AK198" s="204"/>
      <c r="AL198" s="204"/>
      <c r="AM198" s="204">
        <v>21</v>
      </c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  <c r="BH198" s="204"/>
    </row>
    <row r="199" spans="1:60" outlineLevel="1" x14ac:dyDescent="0.2">
      <c r="A199" s="259"/>
      <c r="B199" s="221"/>
      <c r="C199" s="251" t="s">
        <v>416</v>
      </c>
      <c r="D199" s="226"/>
      <c r="E199" s="231">
        <v>450</v>
      </c>
      <c r="F199" s="238"/>
      <c r="G199" s="238"/>
      <c r="H199" s="237"/>
      <c r="I199" s="265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</row>
    <row r="200" spans="1:60" ht="45" outlineLevel="1" x14ac:dyDescent="0.2">
      <c r="A200" s="263">
        <v>92</v>
      </c>
      <c r="B200" s="220" t="s">
        <v>417</v>
      </c>
      <c r="C200" s="249" t="s">
        <v>418</v>
      </c>
      <c r="D200" s="224" t="s">
        <v>191</v>
      </c>
      <c r="E200" s="229">
        <v>1070</v>
      </c>
      <c r="F200" s="240"/>
      <c r="G200" s="238">
        <f>ROUND(E200*F200,2)</f>
        <v>0</v>
      </c>
      <c r="H200" s="237" t="s">
        <v>407</v>
      </c>
      <c r="I200" s="265" t="s">
        <v>147</v>
      </c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 t="s">
        <v>304</v>
      </c>
      <c r="AF200" s="204"/>
      <c r="AG200" s="204"/>
      <c r="AH200" s="204"/>
      <c r="AI200" s="204"/>
      <c r="AJ200" s="204"/>
      <c r="AK200" s="204"/>
      <c r="AL200" s="204"/>
      <c r="AM200" s="204">
        <v>21</v>
      </c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  <c r="BH200" s="204"/>
    </row>
    <row r="201" spans="1:60" ht="45" outlineLevel="1" x14ac:dyDescent="0.2">
      <c r="A201" s="263">
        <v>93</v>
      </c>
      <c r="B201" s="220" t="s">
        <v>419</v>
      </c>
      <c r="C201" s="249" t="s">
        <v>420</v>
      </c>
      <c r="D201" s="224" t="s">
        <v>191</v>
      </c>
      <c r="E201" s="229">
        <v>6600</v>
      </c>
      <c r="F201" s="240"/>
      <c r="G201" s="238">
        <f>ROUND(E201*F201,2)</f>
        <v>0</v>
      </c>
      <c r="H201" s="237" t="s">
        <v>407</v>
      </c>
      <c r="I201" s="265" t="s">
        <v>147</v>
      </c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 t="s">
        <v>304</v>
      </c>
      <c r="AF201" s="204"/>
      <c r="AG201" s="204"/>
      <c r="AH201" s="204"/>
      <c r="AI201" s="204"/>
      <c r="AJ201" s="204"/>
      <c r="AK201" s="204"/>
      <c r="AL201" s="204"/>
      <c r="AM201" s="204">
        <v>21</v>
      </c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  <c r="BH201" s="204"/>
    </row>
    <row r="202" spans="1:60" ht="45" outlineLevel="1" x14ac:dyDescent="0.2">
      <c r="A202" s="263">
        <v>94</v>
      </c>
      <c r="B202" s="220" t="s">
        <v>419</v>
      </c>
      <c r="C202" s="249" t="s">
        <v>420</v>
      </c>
      <c r="D202" s="224" t="s">
        <v>191</v>
      </c>
      <c r="E202" s="229">
        <v>200</v>
      </c>
      <c r="F202" s="240"/>
      <c r="G202" s="238">
        <f>ROUND(E202*F202,2)</f>
        <v>0</v>
      </c>
      <c r="H202" s="237" t="s">
        <v>407</v>
      </c>
      <c r="I202" s="265" t="s">
        <v>147</v>
      </c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 t="s">
        <v>304</v>
      </c>
      <c r="AF202" s="204"/>
      <c r="AG202" s="204"/>
      <c r="AH202" s="204"/>
      <c r="AI202" s="204"/>
      <c r="AJ202" s="204"/>
      <c r="AK202" s="204"/>
      <c r="AL202" s="204"/>
      <c r="AM202" s="204">
        <v>21</v>
      </c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  <c r="BH202" s="204"/>
    </row>
    <row r="203" spans="1:60" outlineLevel="1" x14ac:dyDescent="0.2">
      <c r="A203" s="259"/>
      <c r="B203" s="221"/>
      <c r="C203" s="251" t="s">
        <v>421</v>
      </c>
      <c r="D203" s="226"/>
      <c r="E203" s="231">
        <v>200</v>
      </c>
      <c r="F203" s="238"/>
      <c r="G203" s="238"/>
      <c r="H203" s="237"/>
      <c r="I203" s="265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  <c r="BH203" s="204"/>
    </row>
    <row r="204" spans="1:60" ht="45" outlineLevel="1" x14ac:dyDescent="0.2">
      <c r="A204" s="263">
        <v>95</v>
      </c>
      <c r="B204" s="220" t="s">
        <v>422</v>
      </c>
      <c r="C204" s="249" t="s">
        <v>423</v>
      </c>
      <c r="D204" s="224" t="s">
        <v>191</v>
      </c>
      <c r="E204" s="229">
        <v>30</v>
      </c>
      <c r="F204" s="240"/>
      <c r="G204" s="238">
        <f>ROUND(E204*F204,2)</f>
        <v>0</v>
      </c>
      <c r="H204" s="237" t="s">
        <v>407</v>
      </c>
      <c r="I204" s="265" t="s">
        <v>147</v>
      </c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 t="s">
        <v>304</v>
      </c>
      <c r="AF204" s="204"/>
      <c r="AG204" s="204"/>
      <c r="AH204" s="204"/>
      <c r="AI204" s="204"/>
      <c r="AJ204" s="204"/>
      <c r="AK204" s="204"/>
      <c r="AL204" s="204"/>
      <c r="AM204" s="204">
        <v>21</v>
      </c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  <c r="BH204" s="204"/>
    </row>
    <row r="205" spans="1:60" ht="45" outlineLevel="1" x14ac:dyDescent="0.2">
      <c r="A205" s="263">
        <v>96</v>
      </c>
      <c r="B205" s="220" t="s">
        <v>424</v>
      </c>
      <c r="C205" s="249" t="s">
        <v>425</v>
      </c>
      <c r="D205" s="224" t="s">
        <v>191</v>
      </c>
      <c r="E205" s="229">
        <v>50</v>
      </c>
      <c r="F205" s="240"/>
      <c r="G205" s="238">
        <f>ROUND(E205*F205,2)</f>
        <v>0</v>
      </c>
      <c r="H205" s="237" t="s">
        <v>407</v>
      </c>
      <c r="I205" s="265" t="s">
        <v>147</v>
      </c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 t="s">
        <v>304</v>
      </c>
      <c r="AF205" s="204"/>
      <c r="AG205" s="204"/>
      <c r="AH205" s="204"/>
      <c r="AI205" s="204"/>
      <c r="AJ205" s="204"/>
      <c r="AK205" s="204"/>
      <c r="AL205" s="204"/>
      <c r="AM205" s="204">
        <v>21</v>
      </c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</row>
    <row r="206" spans="1:60" ht="45" outlineLevel="1" x14ac:dyDescent="0.2">
      <c r="A206" s="263">
        <v>97</v>
      </c>
      <c r="B206" s="220" t="s">
        <v>426</v>
      </c>
      <c r="C206" s="249" t="s">
        <v>427</v>
      </c>
      <c r="D206" s="224" t="s">
        <v>191</v>
      </c>
      <c r="E206" s="229">
        <v>380</v>
      </c>
      <c r="F206" s="240"/>
      <c r="G206" s="238">
        <f>ROUND(E206*F206,2)</f>
        <v>0</v>
      </c>
      <c r="H206" s="237" t="s">
        <v>407</v>
      </c>
      <c r="I206" s="265" t="s">
        <v>147</v>
      </c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 t="s">
        <v>304</v>
      </c>
      <c r="AF206" s="204"/>
      <c r="AG206" s="204"/>
      <c r="AH206" s="204"/>
      <c r="AI206" s="204"/>
      <c r="AJ206" s="204"/>
      <c r="AK206" s="204"/>
      <c r="AL206" s="204"/>
      <c r="AM206" s="204">
        <v>21</v>
      </c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</row>
    <row r="207" spans="1:60" ht="45" outlineLevel="1" x14ac:dyDescent="0.2">
      <c r="A207" s="263">
        <v>98</v>
      </c>
      <c r="B207" s="220" t="s">
        <v>428</v>
      </c>
      <c r="C207" s="249" t="s">
        <v>429</v>
      </c>
      <c r="D207" s="224" t="s">
        <v>191</v>
      </c>
      <c r="E207" s="229">
        <v>30</v>
      </c>
      <c r="F207" s="240"/>
      <c r="G207" s="238">
        <f>ROUND(E207*F207,2)</f>
        <v>0</v>
      </c>
      <c r="H207" s="237" t="s">
        <v>407</v>
      </c>
      <c r="I207" s="265" t="s">
        <v>147</v>
      </c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 t="s">
        <v>304</v>
      </c>
      <c r="AF207" s="204"/>
      <c r="AG207" s="204"/>
      <c r="AH207" s="204"/>
      <c r="AI207" s="204"/>
      <c r="AJ207" s="204"/>
      <c r="AK207" s="204"/>
      <c r="AL207" s="204"/>
      <c r="AM207" s="204">
        <v>21</v>
      </c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</row>
    <row r="208" spans="1:60" ht="45" outlineLevel="1" x14ac:dyDescent="0.2">
      <c r="A208" s="263">
        <v>99</v>
      </c>
      <c r="B208" s="220" t="s">
        <v>430</v>
      </c>
      <c r="C208" s="249" t="s">
        <v>431</v>
      </c>
      <c r="D208" s="224" t="s">
        <v>191</v>
      </c>
      <c r="E208" s="229">
        <v>50</v>
      </c>
      <c r="F208" s="240"/>
      <c r="G208" s="238">
        <f>ROUND(E208*F208,2)</f>
        <v>0</v>
      </c>
      <c r="H208" s="237" t="s">
        <v>407</v>
      </c>
      <c r="I208" s="265" t="s">
        <v>147</v>
      </c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 t="s">
        <v>304</v>
      </c>
      <c r="AF208" s="204"/>
      <c r="AG208" s="204"/>
      <c r="AH208" s="204"/>
      <c r="AI208" s="204"/>
      <c r="AJ208" s="204"/>
      <c r="AK208" s="204"/>
      <c r="AL208" s="204"/>
      <c r="AM208" s="204">
        <v>21</v>
      </c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</row>
    <row r="209" spans="1:60" ht="45" outlineLevel="1" x14ac:dyDescent="0.2">
      <c r="A209" s="263">
        <v>100</v>
      </c>
      <c r="B209" s="220" t="s">
        <v>432</v>
      </c>
      <c r="C209" s="249" t="s">
        <v>433</v>
      </c>
      <c r="D209" s="224" t="s">
        <v>191</v>
      </c>
      <c r="E209" s="229">
        <v>80</v>
      </c>
      <c r="F209" s="240"/>
      <c r="G209" s="238">
        <f>ROUND(E209*F209,2)</f>
        <v>0</v>
      </c>
      <c r="H209" s="237" t="s">
        <v>407</v>
      </c>
      <c r="I209" s="265" t="s">
        <v>147</v>
      </c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 t="s">
        <v>304</v>
      </c>
      <c r="AF209" s="204"/>
      <c r="AG209" s="204"/>
      <c r="AH209" s="204"/>
      <c r="AI209" s="204"/>
      <c r="AJ209" s="204"/>
      <c r="AK209" s="204"/>
      <c r="AL209" s="204"/>
      <c r="AM209" s="204">
        <v>21</v>
      </c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</row>
    <row r="210" spans="1:60" ht="33.75" outlineLevel="1" x14ac:dyDescent="0.2">
      <c r="A210" s="263">
        <v>101</v>
      </c>
      <c r="B210" s="220" t="s">
        <v>434</v>
      </c>
      <c r="C210" s="249" t="s">
        <v>435</v>
      </c>
      <c r="D210" s="224" t="s">
        <v>191</v>
      </c>
      <c r="E210" s="229">
        <v>130</v>
      </c>
      <c r="F210" s="240"/>
      <c r="G210" s="238">
        <f>ROUND(E210*F210,2)</f>
        <v>0</v>
      </c>
      <c r="H210" s="237" t="s">
        <v>407</v>
      </c>
      <c r="I210" s="265" t="s">
        <v>147</v>
      </c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 t="s">
        <v>304</v>
      </c>
      <c r="AF210" s="204"/>
      <c r="AG210" s="204"/>
      <c r="AH210" s="204"/>
      <c r="AI210" s="204"/>
      <c r="AJ210" s="204"/>
      <c r="AK210" s="204"/>
      <c r="AL210" s="204"/>
      <c r="AM210" s="204">
        <v>21</v>
      </c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</row>
    <row r="211" spans="1:60" ht="33.75" outlineLevel="1" x14ac:dyDescent="0.2">
      <c r="A211" s="263">
        <v>102</v>
      </c>
      <c r="B211" s="220" t="s">
        <v>436</v>
      </c>
      <c r="C211" s="249" t="s">
        <v>437</v>
      </c>
      <c r="D211" s="224" t="s">
        <v>191</v>
      </c>
      <c r="E211" s="229">
        <v>50</v>
      </c>
      <c r="F211" s="240"/>
      <c r="G211" s="238">
        <f>ROUND(E211*F211,2)</f>
        <v>0</v>
      </c>
      <c r="H211" s="237" t="s">
        <v>407</v>
      </c>
      <c r="I211" s="265" t="s">
        <v>147</v>
      </c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 t="s">
        <v>304</v>
      </c>
      <c r="AF211" s="204"/>
      <c r="AG211" s="204"/>
      <c r="AH211" s="204"/>
      <c r="AI211" s="204"/>
      <c r="AJ211" s="204"/>
      <c r="AK211" s="204"/>
      <c r="AL211" s="204"/>
      <c r="AM211" s="204">
        <v>21</v>
      </c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</row>
    <row r="212" spans="1:60" ht="22.5" outlineLevel="1" x14ac:dyDescent="0.2">
      <c r="A212" s="263">
        <v>103</v>
      </c>
      <c r="B212" s="220" t="s">
        <v>438</v>
      </c>
      <c r="C212" s="249" t="s">
        <v>439</v>
      </c>
      <c r="D212" s="224" t="s">
        <v>191</v>
      </c>
      <c r="E212" s="229">
        <v>85</v>
      </c>
      <c r="F212" s="240"/>
      <c r="G212" s="238">
        <f>ROUND(E212*F212,2)</f>
        <v>0</v>
      </c>
      <c r="H212" s="237" t="s">
        <v>407</v>
      </c>
      <c r="I212" s="265" t="s">
        <v>147</v>
      </c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 t="s">
        <v>304</v>
      </c>
      <c r="AF212" s="204"/>
      <c r="AG212" s="204"/>
      <c r="AH212" s="204"/>
      <c r="AI212" s="204"/>
      <c r="AJ212" s="204"/>
      <c r="AK212" s="204"/>
      <c r="AL212" s="204"/>
      <c r="AM212" s="204">
        <v>21</v>
      </c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</row>
    <row r="213" spans="1:60" outlineLevel="1" x14ac:dyDescent="0.2">
      <c r="A213" s="263">
        <v>104</v>
      </c>
      <c r="B213" s="220" t="s">
        <v>440</v>
      </c>
      <c r="C213" s="249" t="s">
        <v>441</v>
      </c>
      <c r="D213" s="224" t="s">
        <v>145</v>
      </c>
      <c r="E213" s="229">
        <v>6</v>
      </c>
      <c r="F213" s="240"/>
      <c r="G213" s="238">
        <f>ROUND(E213*F213,2)</f>
        <v>0</v>
      </c>
      <c r="H213" s="237" t="s">
        <v>407</v>
      </c>
      <c r="I213" s="265" t="s">
        <v>147</v>
      </c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 t="s">
        <v>304</v>
      </c>
      <c r="AF213" s="204"/>
      <c r="AG213" s="204"/>
      <c r="AH213" s="204"/>
      <c r="AI213" s="204"/>
      <c r="AJ213" s="204"/>
      <c r="AK213" s="204"/>
      <c r="AL213" s="204"/>
      <c r="AM213" s="204">
        <v>21</v>
      </c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  <c r="BH213" s="204"/>
    </row>
    <row r="214" spans="1:60" outlineLevel="1" x14ac:dyDescent="0.2">
      <c r="A214" s="263">
        <v>105</v>
      </c>
      <c r="B214" s="220" t="s">
        <v>442</v>
      </c>
      <c r="C214" s="249" t="s">
        <v>443</v>
      </c>
      <c r="D214" s="224" t="s">
        <v>145</v>
      </c>
      <c r="E214" s="229">
        <v>11</v>
      </c>
      <c r="F214" s="240"/>
      <c r="G214" s="238">
        <f>ROUND(E214*F214,2)</f>
        <v>0</v>
      </c>
      <c r="H214" s="237" t="s">
        <v>407</v>
      </c>
      <c r="I214" s="265" t="s">
        <v>147</v>
      </c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 t="s">
        <v>304</v>
      </c>
      <c r="AF214" s="204"/>
      <c r="AG214" s="204"/>
      <c r="AH214" s="204"/>
      <c r="AI214" s="204"/>
      <c r="AJ214" s="204"/>
      <c r="AK214" s="204"/>
      <c r="AL214" s="204"/>
      <c r="AM214" s="204">
        <v>21</v>
      </c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  <c r="BH214" s="204"/>
    </row>
    <row r="215" spans="1:60" outlineLevel="1" x14ac:dyDescent="0.2">
      <c r="A215" s="263">
        <v>106</v>
      </c>
      <c r="B215" s="220" t="s">
        <v>444</v>
      </c>
      <c r="C215" s="249" t="s">
        <v>445</v>
      </c>
      <c r="D215" s="224" t="s">
        <v>302</v>
      </c>
      <c r="E215" s="229">
        <v>4</v>
      </c>
      <c r="F215" s="240"/>
      <c r="G215" s="238">
        <f>ROUND(E215*F215,2)</f>
        <v>0</v>
      </c>
      <c r="H215" s="237"/>
      <c r="I215" s="265" t="s">
        <v>303</v>
      </c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 t="s">
        <v>304</v>
      </c>
      <c r="AF215" s="204"/>
      <c r="AG215" s="204"/>
      <c r="AH215" s="204"/>
      <c r="AI215" s="204"/>
      <c r="AJ215" s="204"/>
      <c r="AK215" s="204"/>
      <c r="AL215" s="204"/>
      <c r="AM215" s="204">
        <v>21</v>
      </c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  <c r="BH215" s="204"/>
    </row>
    <row r="216" spans="1:60" outlineLevel="1" x14ac:dyDescent="0.2">
      <c r="A216" s="263">
        <v>107</v>
      </c>
      <c r="B216" s="220" t="s">
        <v>446</v>
      </c>
      <c r="C216" s="249" t="s">
        <v>447</v>
      </c>
      <c r="D216" s="224" t="s">
        <v>302</v>
      </c>
      <c r="E216" s="229">
        <v>2</v>
      </c>
      <c r="F216" s="240"/>
      <c r="G216" s="238">
        <f>ROUND(E216*F216,2)</f>
        <v>0</v>
      </c>
      <c r="H216" s="237"/>
      <c r="I216" s="265" t="s">
        <v>303</v>
      </c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 t="s">
        <v>304</v>
      </c>
      <c r="AF216" s="204"/>
      <c r="AG216" s="204"/>
      <c r="AH216" s="204"/>
      <c r="AI216" s="204"/>
      <c r="AJ216" s="204"/>
      <c r="AK216" s="204"/>
      <c r="AL216" s="204"/>
      <c r="AM216" s="204">
        <v>21</v>
      </c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  <c r="BH216" s="204"/>
    </row>
    <row r="217" spans="1:60" ht="22.5" outlineLevel="1" x14ac:dyDescent="0.2">
      <c r="A217" s="263">
        <v>108</v>
      </c>
      <c r="B217" s="220" t="s">
        <v>448</v>
      </c>
      <c r="C217" s="249" t="s">
        <v>449</v>
      </c>
      <c r="D217" s="224" t="s">
        <v>145</v>
      </c>
      <c r="E217" s="229">
        <v>72</v>
      </c>
      <c r="F217" s="240"/>
      <c r="G217" s="238">
        <f>ROUND(E217*F217,2)</f>
        <v>0</v>
      </c>
      <c r="H217" s="237" t="s">
        <v>407</v>
      </c>
      <c r="I217" s="265" t="s">
        <v>147</v>
      </c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 t="s">
        <v>304</v>
      </c>
      <c r="AF217" s="204"/>
      <c r="AG217" s="204"/>
      <c r="AH217" s="204"/>
      <c r="AI217" s="204"/>
      <c r="AJ217" s="204"/>
      <c r="AK217" s="204"/>
      <c r="AL217" s="204"/>
      <c r="AM217" s="204">
        <v>21</v>
      </c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</row>
    <row r="218" spans="1:60" ht="22.5" outlineLevel="1" x14ac:dyDescent="0.2">
      <c r="A218" s="263">
        <v>109</v>
      </c>
      <c r="B218" s="220" t="s">
        <v>450</v>
      </c>
      <c r="C218" s="249" t="s">
        <v>451</v>
      </c>
      <c r="D218" s="224" t="s">
        <v>145</v>
      </c>
      <c r="E218" s="229">
        <v>20</v>
      </c>
      <c r="F218" s="240"/>
      <c r="G218" s="238">
        <f>ROUND(E218*F218,2)</f>
        <v>0</v>
      </c>
      <c r="H218" s="237" t="s">
        <v>407</v>
      </c>
      <c r="I218" s="265" t="s">
        <v>147</v>
      </c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 t="s">
        <v>304</v>
      </c>
      <c r="AF218" s="204"/>
      <c r="AG218" s="204"/>
      <c r="AH218" s="204"/>
      <c r="AI218" s="204"/>
      <c r="AJ218" s="204"/>
      <c r="AK218" s="204"/>
      <c r="AL218" s="204"/>
      <c r="AM218" s="204">
        <v>21</v>
      </c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  <c r="BH218" s="204"/>
    </row>
    <row r="219" spans="1:60" ht="22.5" outlineLevel="1" x14ac:dyDescent="0.2">
      <c r="A219" s="263">
        <v>110</v>
      </c>
      <c r="B219" s="220" t="s">
        <v>452</v>
      </c>
      <c r="C219" s="249" t="s">
        <v>453</v>
      </c>
      <c r="D219" s="224" t="s">
        <v>145</v>
      </c>
      <c r="E219" s="229">
        <v>9</v>
      </c>
      <c r="F219" s="240"/>
      <c r="G219" s="238">
        <f>ROUND(E219*F219,2)</f>
        <v>0</v>
      </c>
      <c r="H219" s="237" t="s">
        <v>407</v>
      </c>
      <c r="I219" s="265" t="s">
        <v>147</v>
      </c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 t="s">
        <v>304</v>
      </c>
      <c r="AF219" s="204"/>
      <c r="AG219" s="204"/>
      <c r="AH219" s="204"/>
      <c r="AI219" s="204"/>
      <c r="AJ219" s="204"/>
      <c r="AK219" s="204"/>
      <c r="AL219" s="204"/>
      <c r="AM219" s="204">
        <v>21</v>
      </c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</row>
    <row r="220" spans="1:60" outlineLevel="1" x14ac:dyDescent="0.2">
      <c r="A220" s="263">
        <v>111</v>
      </c>
      <c r="B220" s="220" t="s">
        <v>454</v>
      </c>
      <c r="C220" s="249" t="s">
        <v>455</v>
      </c>
      <c r="D220" s="224" t="s">
        <v>302</v>
      </c>
      <c r="E220" s="229">
        <v>3</v>
      </c>
      <c r="F220" s="240"/>
      <c r="G220" s="238">
        <f>ROUND(E220*F220,2)</f>
        <v>0</v>
      </c>
      <c r="H220" s="237"/>
      <c r="I220" s="265" t="s">
        <v>303</v>
      </c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 t="s">
        <v>304</v>
      </c>
      <c r="AF220" s="204"/>
      <c r="AG220" s="204"/>
      <c r="AH220" s="204"/>
      <c r="AI220" s="204"/>
      <c r="AJ220" s="204"/>
      <c r="AK220" s="204"/>
      <c r="AL220" s="204"/>
      <c r="AM220" s="204">
        <v>21</v>
      </c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  <c r="BH220" s="204"/>
    </row>
    <row r="221" spans="1:60" outlineLevel="1" x14ac:dyDescent="0.2">
      <c r="A221" s="263">
        <v>112</v>
      </c>
      <c r="B221" s="220" t="s">
        <v>456</v>
      </c>
      <c r="C221" s="249" t="s">
        <v>457</v>
      </c>
      <c r="D221" s="224" t="s">
        <v>302</v>
      </c>
      <c r="E221" s="229">
        <v>1</v>
      </c>
      <c r="F221" s="240"/>
      <c r="G221" s="238">
        <f>ROUND(E221*F221,2)</f>
        <v>0</v>
      </c>
      <c r="H221" s="237"/>
      <c r="I221" s="265" t="s">
        <v>303</v>
      </c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 t="s">
        <v>304</v>
      </c>
      <c r="AF221" s="204"/>
      <c r="AG221" s="204"/>
      <c r="AH221" s="204"/>
      <c r="AI221" s="204"/>
      <c r="AJ221" s="204"/>
      <c r="AK221" s="204"/>
      <c r="AL221" s="204"/>
      <c r="AM221" s="204">
        <v>21</v>
      </c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</row>
    <row r="222" spans="1:60" outlineLevel="1" x14ac:dyDescent="0.2">
      <c r="A222" s="263">
        <v>113</v>
      </c>
      <c r="B222" s="220" t="s">
        <v>458</v>
      </c>
      <c r="C222" s="249" t="s">
        <v>459</v>
      </c>
      <c r="D222" s="224" t="s">
        <v>145</v>
      </c>
      <c r="E222" s="229">
        <v>116</v>
      </c>
      <c r="F222" s="240"/>
      <c r="G222" s="238">
        <f>ROUND(E222*F222,2)</f>
        <v>0</v>
      </c>
      <c r="H222" s="237" t="s">
        <v>407</v>
      </c>
      <c r="I222" s="265" t="s">
        <v>147</v>
      </c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 t="s">
        <v>304</v>
      </c>
      <c r="AF222" s="204"/>
      <c r="AG222" s="204"/>
      <c r="AH222" s="204"/>
      <c r="AI222" s="204"/>
      <c r="AJ222" s="204"/>
      <c r="AK222" s="204"/>
      <c r="AL222" s="204"/>
      <c r="AM222" s="204">
        <v>21</v>
      </c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</row>
    <row r="223" spans="1:60" ht="22.5" outlineLevel="1" x14ac:dyDescent="0.2">
      <c r="A223" s="263">
        <v>114</v>
      </c>
      <c r="B223" s="220" t="s">
        <v>460</v>
      </c>
      <c r="C223" s="249" t="s">
        <v>461</v>
      </c>
      <c r="D223" s="224" t="s">
        <v>145</v>
      </c>
      <c r="E223" s="229">
        <v>1</v>
      </c>
      <c r="F223" s="240"/>
      <c r="G223" s="238">
        <f>ROUND(E223*F223,2)</f>
        <v>0</v>
      </c>
      <c r="H223" s="237" t="s">
        <v>407</v>
      </c>
      <c r="I223" s="265" t="s">
        <v>147</v>
      </c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 t="s">
        <v>304</v>
      </c>
      <c r="AF223" s="204"/>
      <c r="AG223" s="204"/>
      <c r="AH223" s="204"/>
      <c r="AI223" s="204"/>
      <c r="AJ223" s="204"/>
      <c r="AK223" s="204"/>
      <c r="AL223" s="204"/>
      <c r="AM223" s="204">
        <v>21</v>
      </c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</row>
    <row r="224" spans="1:60" ht="22.5" outlineLevel="1" x14ac:dyDescent="0.2">
      <c r="A224" s="263">
        <v>115</v>
      </c>
      <c r="B224" s="220" t="s">
        <v>462</v>
      </c>
      <c r="C224" s="249" t="s">
        <v>463</v>
      </c>
      <c r="D224" s="224" t="s">
        <v>145</v>
      </c>
      <c r="E224" s="229">
        <v>209</v>
      </c>
      <c r="F224" s="240"/>
      <c r="G224" s="238">
        <f>ROUND(E224*F224,2)</f>
        <v>0</v>
      </c>
      <c r="H224" s="237" t="s">
        <v>407</v>
      </c>
      <c r="I224" s="265" t="s">
        <v>147</v>
      </c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 t="s">
        <v>304</v>
      </c>
      <c r="AF224" s="204"/>
      <c r="AG224" s="204"/>
      <c r="AH224" s="204"/>
      <c r="AI224" s="204"/>
      <c r="AJ224" s="204"/>
      <c r="AK224" s="204"/>
      <c r="AL224" s="204"/>
      <c r="AM224" s="204">
        <v>21</v>
      </c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</row>
    <row r="225" spans="1:60" ht="22.5" outlineLevel="1" x14ac:dyDescent="0.2">
      <c r="A225" s="263">
        <v>116</v>
      </c>
      <c r="B225" s="220" t="s">
        <v>464</v>
      </c>
      <c r="C225" s="249" t="s">
        <v>465</v>
      </c>
      <c r="D225" s="224" t="s">
        <v>145</v>
      </c>
      <c r="E225" s="229">
        <v>113</v>
      </c>
      <c r="F225" s="240"/>
      <c r="G225" s="238">
        <f>ROUND(E225*F225,2)</f>
        <v>0</v>
      </c>
      <c r="H225" s="237"/>
      <c r="I225" s="265" t="s">
        <v>303</v>
      </c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 t="s">
        <v>304</v>
      </c>
      <c r="AF225" s="204"/>
      <c r="AG225" s="204"/>
      <c r="AH225" s="204"/>
      <c r="AI225" s="204"/>
      <c r="AJ225" s="204"/>
      <c r="AK225" s="204"/>
      <c r="AL225" s="204"/>
      <c r="AM225" s="204">
        <v>21</v>
      </c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</row>
    <row r="226" spans="1:60" ht="45" outlineLevel="1" x14ac:dyDescent="0.2">
      <c r="A226" s="263">
        <v>117</v>
      </c>
      <c r="B226" s="220" t="s">
        <v>466</v>
      </c>
      <c r="C226" s="249" t="s">
        <v>467</v>
      </c>
      <c r="D226" s="224" t="s">
        <v>191</v>
      </c>
      <c r="E226" s="229">
        <v>20</v>
      </c>
      <c r="F226" s="240"/>
      <c r="G226" s="238">
        <f>ROUND(E226*F226,2)</f>
        <v>0</v>
      </c>
      <c r="H226" s="237" t="s">
        <v>407</v>
      </c>
      <c r="I226" s="265" t="s">
        <v>147</v>
      </c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 t="s">
        <v>304</v>
      </c>
      <c r="AF226" s="204"/>
      <c r="AG226" s="204"/>
      <c r="AH226" s="204"/>
      <c r="AI226" s="204"/>
      <c r="AJ226" s="204"/>
      <c r="AK226" s="204"/>
      <c r="AL226" s="204"/>
      <c r="AM226" s="204">
        <v>21</v>
      </c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</row>
    <row r="227" spans="1:60" outlineLevel="1" x14ac:dyDescent="0.2">
      <c r="A227" s="263">
        <v>118</v>
      </c>
      <c r="B227" s="220" t="s">
        <v>468</v>
      </c>
      <c r="C227" s="249" t="s">
        <v>469</v>
      </c>
      <c r="D227" s="224" t="s">
        <v>302</v>
      </c>
      <c r="E227" s="229">
        <v>570</v>
      </c>
      <c r="F227" s="240"/>
      <c r="G227" s="238">
        <f>ROUND(E227*F227,2)</f>
        <v>0</v>
      </c>
      <c r="H227" s="237"/>
      <c r="I227" s="265" t="s">
        <v>303</v>
      </c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 t="s">
        <v>304</v>
      </c>
      <c r="AF227" s="204"/>
      <c r="AG227" s="204"/>
      <c r="AH227" s="204"/>
      <c r="AI227" s="204"/>
      <c r="AJ227" s="204"/>
      <c r="AK227" s="204"/>
      <c r="AL227" s="204"/>
      <c r="AM227" s="204">
        <v>21</v>
      </c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</row>
    <row r="228" spans="1:60" outlineLevel="1" x14ac:dyDescent="0.2">
      <c r="A228" s="263">
        <v>119</v>
      </c>
      <c r="B228" s="220" t="s">
        <v>470</v>
      </c>
      <c r="C228" s="249" t="s">
        <v>469</v>
      </c>
      <c r="D228" s="224" t="s">
        <v>302</v>
      </c>
      <c r="E228" s="229">
        <v>115</v>
      </c>
      <c r="F228" s="240"/>
      <c r="G228" s="238">
        <f>ROUND(E228*F228,2)</f>
        <v>0</v>
      </c>
      <c r="H228" s="237"/>
      <c r="I228" s="265" t="s">
        <v>303</v>
      </c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 t="s">
        <v>304</v>
      </c>
      <c r="AF228" s="204"/>
      <c r="AG228" s="204"/>
      <c r="AH228" s="204"/>
      <c r="AI228" s="204"/>
      <c r="AJ228" s="204"/>
      <c r="AK228" s="204"/>
      <c r="AL228" s="204"/>
      <c r="AM228" s="204">
        <v>21</v>
      </c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</row>
    <row r="229" spans="1:60" ht="33.75" outlineLevel="1" x14ac:dyDescent="0.2">
      <c r="A229" s="263">
        <v>120</v>
      </c>
      <c r="B229" s="220" t="s">
        <v>471</v>
      </c>
      <c r="C229" s="249" t="s">
        <v>472</v>
      </c>
      <c r="D229" s="224" t="s">
        <v>145</v>
      </c>
      <c r="E229" s="229">
        <v>221</v>
      </c>
      <c r="F229" s="240"/>
      <c r="G229" s="238">
        <f>ROUND(E229*F229,2)</f>
        <v>0</v>
      </c>
      <c r="H229" s="237" t="s">
        <v>407</v>
      </c>
      <c r="I229" s="265" t="s">
        <v>147</v>
      </c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 t="s">
        <v>304</v>
      </c>
      <c r="AF229" s="204"/>
      <c r="AG229" s="204"/>
      <c r="AH229" s="204"/>
      <c r="AI229" s="204"/>
      <c r="AJ229" s="204"/>
      <c r="AK229" s="204"/>
      <c r="AL229" s="204"/>
      <c r="AM229" s="204">
        <v>21</v>
      </c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</row>
    <row r="230" spans="1:60" ht="33.75" outlineLevel="1" x14ac:dyDescent="0.2">
      <c r="A230" s="263">
        <v>121</v>
      </c>
      <c r="B230" s="220" t="s">
        <v>473</v>
      </c>
      <c r="C230" s="249" t="s">
        <v>474</v>
      </c>
      <c r="D230" s="224" t="s">
        <v>145</v>
      </c>
      <c r="E230" s="229">
        <v>221</v>
      </c>
      <c r="F230" s="240"/>
      <c r="G230" s="238">
        <f>ROUND(E230*F230,2)</f>
        <v>0</v>
      </c>
      <c r="H230" s="237" t="s">
        <v>407</v>
      </c>
      <c r="I230" s="265" t="s">
        <v>147</v>
      </c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 t="s">
        <v>304</v>
      </c>
      <c r="AF230" s="204"/>
      <c r="AG230" s="204"/>
      <c r="AH230" s="204"/>
      <c r="AI230" s="204"/>
      <c r="AJ230" s="204"/>
      <c r="AK230" s="204"/>
      <c r="AL230" s="204"/>
      <c r="AM230" s="204">
        <v>21</v>
      </c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</row>
    <row r="231" spans="1:60" ht="22.5" outlineLevel="1" x14ac:dyDescent="0.2">
      <c r="A231" s="263">
        <v>122</v>
      </c>
      <c r="B231" s="220" t="s">
        <v>475</v>
      </c>
      <c r="C231" s="249" t="s">
        <v>476</v>
      </c>
      <c r="D231" s="224" t="s">
        <v>145</v>
      </c>
      <c r="E231" s="229">
        <v>1</v>
      </c>
      <c r="F231" s="240"/>
      <c r="G231" s="238">
        <f>ROUND(E231*F231,2)</f>
        <v>0</v>
      </c>
      <c r="H231" s="237" t="s">
        <v>407</v>
      </c>
      <c r="I231" s="265" t="s">
        <v>147</v>
      </c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 t="s">
        <v>304</v>
      </c>
      <c r="AF231" s="204"/>
      <c r="AG231" s="204"/>
      <c r="AH231" s="204"/>
      <c r="AI231" s="204"/>
      <c r="AJ231" s="204"/>
      <c r="AK231" s="204"/>
      <c r="AL231" s="204"/>
      <c r="AM231" s="204">
        <v>21</v>
      </c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  <c r="BH231" s="204"/>
    </row>
    <row r="232" spans="1:60" ht="22.5" outlineLevel="1" x14ac:dyDescent="0.2">
      <c r="A232" s="263">
        <v>123</v>
      </c>
      <c r="B232" s="220" t="s">
        <v>477</v>
      </c>
      <c r="C232" s="249" t="s">
        <v>478</v>
      </c>
      <c r="D232" s="224" t="s">
        <v>145</v>
      </c>
      <c r="E232" s="229">
        <v>350</v>
      </c>
      <c r="F232" s="240"/>
      <c r="G232" s="238">
        <f>ROUND(E232*F232,2)</f>
        <v>0</v>
      </c>
      <c r="H232" s="237" t="s">
        <v>407</v>
      </c>
      <c r="I232" s="265" t="s">
        <v>147</v>
      </c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 t="s">
        <v>304</v>
      </c>
      <c r="AF232" s="204"/>
      <c r="AG232" s="204"/>
      <c r="AH232" s="204"/>
      <c r="AI232" s="204"/>
      <c r="AJ232" s="204"/>
      <c r="AK232" s="204"/>
      <c r="AL232" s="204"/>
      <c r="AM232" s="204">
        <v>21</v>
      </c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  <c r="BH232" s="204"/>
    </row>
    <row r="233" spans="1:60" x14ac:dyDescent="0.2">
      <c r="A233" s="258" t="s">
        <v>138</v>
      </c>
      <c r="B233" s="219" t="s">
        <v>117</v>
      </c>
      <c r="C233" s="246" t="s">
        <v>118</v>
      </c>
      <c r="D233" s="222"/>
      <c r="E233" s="227"/>
      <c r="F233" s="241">
        <f>SUM(G234:G245)</f>
        <v>0</v>
      </c>
      <c r="G233" s="242"/>
      <c r="H233" s="234"/>
      <c r="I233" s="264"/>
      <c r="AE233" t="s">
        <v>139</v>
      </c>
    </row>
    <row r="234" spans="1:60" outlineLevel="1" x14ac:dyDescent="0.2">
      <c r="A234" s="259"/>
      <c r="B234" s="216" t="s">
        <v>479</v>
      </c>
      <c r="C234" s="247"/>
      <c r="D234" s="223"/>
      <c r="E234" s="228"/>
      <c r="F234" s="235"/>
      <c r="G234" s="236"/>
      <c r="H234" s="237"/>
      <c r="I234" s="265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>
        <v>0</v>
      </c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</row>
    <row r="235" spans="1:60" outlineLevel="1" x14ac:dyDescent="0.2">
      <c r="A235" s="263">
        <v>124</v>
      </c>
      <c r="B235" s="220" t="s">
        <v>480</v>
      </c>
      <c r="C235" s="249" t="s">
        <v>481</v>
      </c>
      <c r="D235" s="224" t="s">
        <v>145</v>
      </c>
      <c r="E235" s="229">
        <v>82</v>
      </c>
      <c r="F235" s="240"/>
      <c r="G235" s="238">
        <f>ROUND(E235*F235,2)</f>
        <v>0</v>
      </c>
      <c r="H235" s="237" t="s">
        <v>482</v>
      </c>
      <c r="I235" s="265" t="s">
        <v>147</v>
      </c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 t="s">
        <v>148</v>
      </c>
      <c r="AF235" s="204"/>
      <c r="AG235" s="204"/>
      <c r="AH235" s="204"/>
      <c r="AI235" s="204"/>
      <c r="AJ235" s="204"/>
      <c r="AK235" s="204"/>
      <c r="AL235" s="204"/>
      <c r="AM235" s="204">
        <v>21</v>
      </c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  <c r="BH235" s="204"/>
    </row>
    <row r="236" spans="1:60" outlineLevel="1" x14ac:dyDescent="0.2">
      <c r="A236" s="263">
        <v>125</v>
      </c>
      <c r="B236" s="220" t="s">
        <v>483</v>
      </c>
      <c r="C236" s="249" t="s">
        <v>484</v>
      </c>
      <c r="D236" s="224" t="s">
        <v>191</v>
      </c>
      <c r="E236" s="229">
        <v>670</v>
      </c>
      <c r="F236" s="240"/>
      <c r="G236" s="238">
        <f>ROUND(E236*F236,2)</f>
        <v>0</v>
      </c>
      <c r="H236" s="237"/>
      <c r="I236" s="265" t="s">
        <v>303</v>
      </c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 t="s">
        <v>304</v>
      </c>
      <c r="AF236" s="204"/>
      <c r="AG236" s="204"/>
      <c r="AH236" s="204"/>
      <c r="AI236" s="204"/>
      <c r="AJ236" s="204"/>
      <c r="AK236" s="204"/>
      <c r="AL236" s="204"/>
      <c r="AM236" s="204">
        <v>21</v>
      </c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</row>
    <row r="237" spans="1:60" outlineLevel="1" x14ac:dyDescent="0.2">
      <c r="A237" s="263">
        <v>126</v>
      </c>
      <c r="B237" s="220" t="s">
        <v>485</v>
      </c>
      <c r="C237" s="249" t="s">
        <v>486</v>
      </c>
      <c r="D237" s="224" t="s">
        <v>191</v>
      </c>
      <c r="E237" s="229">
        <v>70</v>
      </c>
      <c r="F237" s="240"/>
      <c r="G237" s="238">
        <f>ROUND(E237*F237,2)</f>
        <v>0</v>
      </c>
      <c r="H237" s="237"/>
      <c r="I237" s="265" t="s">
        <v>303</v>
      </c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 t="s">
        <v>304</v>
      </c>
      <c r="AF237" s="204"/>
      <c r="AG237" s="204"/>
      <c r="AH237" s="204"/>
      <c r="AI237" s="204"/>
      <c r="AJ237" s="204"/>
      <c r="AK237" s="204"/>
      <c r="AL237" s="204"/>
      <c r="AM237" s="204">
        <v>21</v>
      </c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  <c r="BH237" s="204"/>
    </row>
    <row r="238" spans="1:60" outlineLevel="1" x14ac:dyDescent="0.2">
      <c r="A238" s="263">
        <v>127</v>
      </c>
      <c r="B238" s="220" t="s">
        <v>487</v>
      </c>
      <c r="C238" s="249" t="s">
        <v>488</v>
      </c>
      <c r="D238" s="224" t="s">
        <v>145</v>
      </c>
      <c r="E238" s="229">
        <v>41</v>
      </c>
      <c r="F238" s="240"/>
      <c r="G238" s="238">
        <f>ROUND(E238*F238,2)</f>
        <v>0</v>
      </c>
      <c r="H238" s="237"/>
      <c r="I238" s="265" t="s">
        <v>303</v>
      </c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 t="s">
        <v>304</v>
      </c>
      <c r="AF238" s="204"/>
      <c r="AG238" s="204"/>
      <c r="AH238" s="204"/>
      <c r="AI238" s="204"/>
      <c r="AJ238" s="204"/>
      <c r="AK238" s="204"/>
      <c r="AL238" s="204"/>
      <c r="AM238" s="204">
        <v>21</v>
      </c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</row>
    <row r="239" spans="1:60" ht="22.5" outlineLevel="1" x14ac:dyDescent="0.2">
      <c r="A239" s="263">
        <v>128</v>
      </c>
      <c r="B239" s="220" t="s">
        <v>489</v>
      </c>
      <c r="C239" s="249" t="s">
        <v>490</v>
      </c>
      <c r="D239" s="224" t="s">
        <v>302</v>
      </c>
      <c r="E239" s="229">
        <v>4</v>
      </c>
      <c r="F239" s="240"/>
      <c r="G239" s="238">
        <f>ROUND(E239*F239,2)</f>
        <v>0</v>
      </c>
      <c r="H239" s="237"/>
      <c r="I239" s="265" t="s">
        <v>303</v>
      </c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 t="s">
        <v>304</v>
      </c>
      <c r="AF239" s="204"/>
      <c r="AG239" s="204"/>
      <c r="AH239" s="204"/>
      <c r="AI239" s="204"/>
      <c r="AJ239" s="204"/>
      <c r="AK239" s="204"/>
      <c r="AL239" s="204"/>
      <c r="AM239" s="204">
        <v>21</v>
      </c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  <c r="BH239" s="204"/>
    </row>
    <row r="240" spans="1:60" outlineLevel="1" x14ac:dyDescent="0.2">
      <c r="A240" s="263">
        <v>129</v>
      </c>
      <c r="B240" s="220" t="s">
        <v>491</v>
      </c>
      <c r="C240" s="249" t="s">
        <v>492</v>
      </c>
      <c r="D240" s="224" t="s">
        <v>302</v>
      </c>
      <c r="E240" s="229">
        <v>13</v>
      </c>
      <c r="F240" s="240"/>
      <c r="G240" s="238">
        <f>ROUND(E240*F240,2)</f>
        <v>0</v>
      </c>
      <c r="H240" s="237"/>
      <c r="I240" s="265" t="s">
        <v>303</v>
      </c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 t="s">
        <v>304</v>
      </c>
      <c r="AF240" s="204"/>
      <c r="AG240" s="204"/>
      <c r="AH240" s="204"/>
      <c r="AI240" s="204"/>
      <c r="AJ240" s="204"/>
      <c r="AK240" s="204"/>
      <c r="AL240" s="204"/>
      <c r="AM240" s="204">
        <v>21</v>
      </c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  <c r="BH240" s="204"/>
    </row>
    <row r="241" spans="1:60" outlineLevel="1" x14ac:dyDescent="0.2">
      <c r="A241" s="263">
        <v>130</v>
      </c>
      <c r="B241" s="220" t="s">
        <v>493</v>
      </c>
      <c r="C241" s="249" t="s">
        <v>494</v>
      </c>
      <c r="D241" s="224" t="s">
        <v>302</v>
      </c>
      <c r="E241" s="229">
        <v>159</v>
      </c>
      <c r="F241" s="240"/>
      <c r="G241" s="238">
        <f>ROUND(E241*F241,2)</f>
        <v>0</v>
      </c>
      <c r="H241" s="237"/>
      <c r="I241" s="265" t="s">
        <v>303</v>
      </c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 t="s">
        <v>304</v>
      </c>
      <c r="AF241" s="204"/>
      <c r="AG241" s="204"/>
      <c r="AH241" s="204"/>
      <c r="AI241" s="204"/>
      <c r="AJ241" s="204"/>
      <c r="AK241" s="204"/>
      <c r="AL241" s="204"/>
      <c r="AM241" s="204">
        <v>21</v>
      </c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</row>
    <row r="242" spans="1:60" outlineLevel="1" x14ac:dyDescent="0.2">
      <c r="A242" s="263">
        <v>131</v>
      </c>
      <c r="B242" s="220" t="s">
        <v>495</v>
      </c>
      <c r="C242" s="249" t="s">
        <v>496</v>
      </c>
      <c r="D242" s="224" t="s">
        <v>191</v>
      </c>
      <c r="E242" s="229">
        <v>10</v>
      </c>
      <c r="F242" s="240"/>
      <c r="G242" s="238">
        <f>ROUND(E242*F242,2)</f>
        <v>0</v>
      </c>
      <c r="H242" s="237"/>
      <c r="I242" s="265" t="s">
        <v>303</v>
      </c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 t="s">
        <v>304</v>
      </c>
      <c r="AF242" s="204"/>
      <c r="AG242" s="204"/>
      <c r="AH242" s="204"/>
      <c r="AI242" s="204"/>
      <c r="AJ242" s="204"/>
      <c r="AK242" s="204"/>
      <c r="AL242" s="204"/>
      <c r="AM242" s="204">
        <v>21</v>
      </c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</row>
    <row r="243" spans="1:60" outlineLevel="1" x14ac:dyDescent="0.2">
      <c r="A243" s="263">
        <v>132</v>
      </c>
      <c r="B243" s="220" t="s">
        <v>497</v>
      </c>
      <c r="C243" s="249" t="s">
        <v>498</v>
      </c>
      <c r="D243" s="224" t="s">
        <v>191</v>
      </c>
      <c r="E243" s="229">
        <v>1600</v>
      </c>
      <c r="F243" s="240"/>
      <c r="G243" s="238">
        <f>ROUND(E243*F243,2)</f>
        <v>0</v>
      </c>
      <c r="H243" s="237"/>
      <c r="I243" s="265" t="s">
        <v>303</v>
      </c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 t="s">
        <v>304</v>
      </c>
      <c r="AF243" s="204"/>
      <c r="AG243" s="204"/>
      <c r="AH243" s="204"/>
      <c r="AI243" s="204"/>
      <c r="AJ243" s="204"/>
      <c r="AK243" s="204"/>
      <c r="AL243" s="204"/>
      <c r="AM243" s="204">
        <v>21</v>
      </c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</row>
    <row r="244" spans="1:60" outlineLevel="1" x14ac:dyDescent="0.2">
      <c r="A244" s="263">
        <v>133</v>
      </c>
      <c r="B244" s="220" t="s">
        <v>499</v>
      </c>
      <c r="C244" s="249" t="s">
        <v>500</v>
      </c>
      <c r="D244" s="224" t="s">
        <v>191</v>
      </c>
      <c r="E244" s="229">
        <v>350</v>
      </c>
      <c r="F244" s="240"/>
      <c r="G244" s="238">
        <f>ROUND(E244*F244,2)</f>
        <v>0</v>
      </c>
      <c r="H244" s="237"/>
      <c r="I244" s="265" t="s">
        <v>303</v>
      </c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 t="s">
        <v>304</v>
      </c>
      <c r="AF244" s="204"/>
      <c r="AG244" s="204"/>
      <c r="AH244" s="204"/>
      <c r="AI244" s="204"/>
      <c r="AJ244" s="204"/>
      <c r="AK244" s="204"/>
      <c r="AL244" s="204"/>
      <c r="AM244" s="204">
        <v>21</v>
      </c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</row>
    <row r="245" spans="1:60" outlineLevel="1" x14ac:dyDescent="0.2">
      <c r="A245" s="263">
        <v>134</v>
      </c>
      <c r="B245" s="220" t="s">
        <v>501</v>
      </c>
      <c r="C245" s="249" t="s">
        <v>502</v>
      </c>
      <c r="D245" s="224" t="s">
        <v>191</v>
      </c>
      <c r="E245" s="229">
        <v>860</v>
      </c>
      <c r="F245" s="240"/>
      <c r="G245" s="238">
        <f>ROUND(E245*F245,2)</f>
        <v>0</v>
      </c>
      <c r="H245" s="237"/>
      <c r="I245" s="265" t="s">
        <v>303</v>
      </c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 t="s">
        <v>304</v>
      </c>
      <c r="AF245" s="204"/>
      <c r="AG245" s="204"/>
      <c r="AH245" s="204"/>
      <c r="AI245" s="204"/>
      <c r="AJ245" s="204"/>
      <c r="AK245" s="204"/>
      <c r="AL245" s="204"/>
      <c r="AM245" s="204">
        <v>21</v>
      </c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</row>
    <row r="246" spans="1:60" x14ac:dyDescent="0.2">
      <c r="A246" s="258" t="s">
        <v>138</v>
      </c>
      <c r="B246" s="219" t="s">
        <v>119</v>
      </c>
      <c r="C246" s="246" t="s">
        <v>120</v>
      </c>
      <c r="D246" s="222"/>
      <c r="E246" s="227"/>
      <c r="F246" s="241">
        <f>SUM(G247:G263)</f>
        <v>0</v>
      </c>
      <c r="G246" s="242"/>
      <c r="H246" s="234"/>
      <c r="I246" s="264"/>
      <c r="AE246" t="s">
        <v>139</v>
      </c>
    </row>
    <row r="247" spans="1:60" outlineLevel="1" x14ac:dyDescent="0.2">
      <c r="A247" s="259"/>
      <c r="B247" s="216" t="s">
        <v>503</v>
      </c>
      <c r="C247" s="247"/>
      <c r="D247" s="223"/>
      <c r="E247" s="228"/>
      <c r="F247" s="235"/>
      <c r="G247" s="236"/>
      <c r="H247" s="237"/>
      <c r="I247" s="265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>
        <v>0</v>
      </c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</row>
    <row r="248" spans="1:60" outlineLevel="1" x14ac:dyDescent="0.2">
      <c r="A248" s="259"/>
      <c r="B248" s="217" t="s">
        <v>504</v>
      </c>
      <c r="C248" s="248"/>
      <c r="D248" s="260"/>
      <c r="E248" s="261"/>
      <c r="F248" s="262"/>
      <c r="G248" s="239"/>
      <c r="H248" s="237"/>
      <c r="I248" s="265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>
        <v>1</v>
      </c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</row>
    <row r="249" spans="1:60" outlineLevel="1" x14ac:dyDescent="0.2">
      <c r="A249" s="263">
        <v>135</v>
      </c>
      <c r="B249" s="220" t="s">
        <v>505</v>
      </c>
      <c r="C249" s="249" t="s">
        <v>506</v>
      </c>
      <c r="D249" s="224" t="s">
        <v>507</v>
      </c>
      <c r="E249" s="229">
        <v>18.704899999999999</v>
      </c>
      <c r="F249" s="240"/>
      <c r="G249" s="238">
        <f>ROUND(E249*F249,2)</f>
        <v>0</v>
      </c>
      <c r="H249" s="237" t="s">
        <v>175</v>
      </c>
      <c r="I249" s="265" t="s">
        <v>147</v>
      </c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 t="s">
        <v>148</v>
      </c>
      <c r="AF249" s="204"/>
      <c r="AG249" s="204"/>
      <c r="AH249" s="204"/>
      <c r="AI249" s="204"/>
      <c r="AJ249" s="204"/>
      <c r="AK249" s="204"/>
      <c r="AL249" s="204"/>
      <c r="AM249" s="204">
        <v>21</v>
      </c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</row>
    <row r="250" spans="1:60" outlineLevel="1" x14ac:dyDescent="0.2">
      <c r="A250" s="259"/>
      <c r="B250" s="217" t="s">
        <v>503</v>
      </c>
      <c r="C250" s="248"/>
      <c r="D250" s="260"/>
      <c r="E250" s="261"/>
      <c r="F250" s="262"/>
      <c r="G250" s="239"/>
      <c r="H250" s="237"/>
      <c r="I250" s="265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>
        <v>0</v>
      </c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</row>
    <row r="251" spans="1:60" outlineLevel="1" x14ac:dyDescent="0.2">
      <c r="A251" s="259"/>
      <c r="B251" s="217" t="s">
        <v>504</v>
      </c>
      <c r="C251" s="248"/>
      <c r="D251" s="260"/>
      <c r="E251" s="261"/>
      <c r="F251" s="262"/>
      <c r="G251" s="239"/>
      <c r="H251" s="237"/>
      <c r="I251" s="265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>
        <v>1</v>
      </c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  <c r="BH251" s="204"/>
    </row>
    <row r="252" spans="1:60" outlineLevel="1" x14ac:dyDescent="0.2">
      <c r="A252" s="263">
        <v>136</v>
      </c>
      <c r="B252" s="220" t="s">
        <v>508</v>
      </c>
      <c r="C252" s="249" t="s">
        <v>509</v>
      </c>
      <c r="D252" s="224" t="s">
        <v>507</v>
      </c>
      <c r="E252" s="229">
        <v>18.704899999999999</v>
      </c>
      <c r="F252" s="240"/>
      <c r="G252" s="238">
        <f>ROUND(E252*F252,2)</f>
        <v>0</v>
      </c>
      <c r="H252" s="237" t="s">
        <v>175</v>
      </c>
      <c r="I252" s="265" t="s">
        <v>147</v>
      </c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 t="s">
        <v>148</v>
      </c>
      <c r="AF252" s="204"/>
      <c r="AG252" s="204"/>
      <c r="AH252" s="204"/>
      <c r="AI252" s="204"/>
      <c r="AJ252" s="204"/>
      <c r="AK252" s="204"/>
      <c r="AL252" s="204"/>
      <c r="AM252" s="204">
        <v>21</v>
      </c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  <c r="BH252" s="204"/>
    </row>
    <row r="253" spans="1:60" outlineLevel="1" x14ac:dyDescent="0.2">
      <c r="A253" s="259"/>
      <c r="B253" s="217" t="s">
        <v>510</v>
      </c>
      <c r="C253" s="248"/>
      <c r="D253" s="260"/>
      <c r="E253" s="261"/>
      <c r="F253" s="262"/>
      <c r="G253" s="239"/>
      <c r="H253" s="237"/>
      <c r="I253" s="265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>
        <v>0</v>
      </c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</row>
    <row r="254" spans="1:60" outlineLevel="1" x14ac:dyDescent="0.2">
      <c r="A254" s="263">
        <v>137</v>
      </c>
      <c r="B254" s="220" t="s">
        <v>511</v>
      </c>
      <c r="C254" s="249" t="s">
        <v>512</v>
      </c>
      <c r="D254" s="224" t="s">
        <v>507</v>
      </c>
      <c r="E254" s="229">
        <v>18.704899999999999</v>
      </c>
      <c r="F254" s="240"/>
      <c r="G254" s="238">
        <f>ROUND(E254*F254,2)</f>
        <v>0</v>
      </c>
      <c r="H254" s="237" t="s">
        <v>175</v>
      </c>
      <c r="I254" s="265" t="s">
        <v>147</v>
      </c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 t="s">
        <v>148</v>
      </c>
      <c r="AF254" s="204"/>
      <c r="AG254" s="204"/>
      <c r="AH254" s="204"/>
      <c r="AI254" s="204"/>
      <c r="AJ254" s="204"/>
      <c r="AK254" s="204"/>
      <c r="AL254" s="204"/>
      <c r="AM254" s="204">
        <v>21</v>
      </c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</row>
    <row r="255" spans="1:60" outlineLevel="1" x14ac:dyDescent="0.2">
      <c r="A255" s="259"/>
      <c r="B255" s="221"/>
      <c r="C255" s="250" t="s">
        <v>513</v>
      </c>
      <c r="D255" s="225"/>
      <c r="E255" s="230"/>
      <c r="F255" s="243"/>
      <c r="G255" s="244"/>
      <c r="H255" s="237"/>
      <c r="I255" s="265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9" t="str">
        <f>C255</f>
        <v>Včetně naložení na dopravní prostředek a složení na skládku, bez poplatku za skládku.</v>
      </c>
      <c r="BB255" s="204"/>
      <c r="BC255" s="204"/>
      <c r="BD255" s="204"/>
      <c r="BE255" s="204"/>
      <c r="BF255" s="204"/>
      <c r="BG255" s="204"/>
      <c r="BH255" s="204"/>
    </row>
    <row r="256" spans="1:60" outlineLevel="1" x14ac:dyDescent="0.2">
      <c r="A256" s="263">
        <v>138</v>
      </c>
      <c r="B256" s="220" t="s">
        <v>514</v>
      </c>
      <c r="C256" s="249" t="s">
        <v>515</v>
      </c>
      <c r="D256" s="224" t="s">
        <v>507</v>
      </c>
      <c r="E256" s="229">
        <v>411.50779999999997</v>
      </c>
      <c r="F256" s="240"/>
      <c r="G256" s="238">
        <f>ROUND(E256*F256,2)</f>
        <v>0</v>
      </c>
      <c r="H256" s="237" t="s">
        <v>175</v>
      </c>
      <c r="I256" s="265" t="s">
        <v>147</v>
      </c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 t="s">
        <v>148</v>
      </c>
      <c r="AF256" s="204"/>
      <c r="AG256" s="204"/>
      <c r="AH256" s="204"/>
      <c r="AI256" s="204"/>
      <c r="AJ256" s="204"/>
      <c r="AK256" s="204"/>
      <c r="AL256" s="204"/>
      <c r="AM256" s="204">
        <v>21</v>
      </c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</row>
    <row r="257" spans="1:60" outlineLevel="1" x14ac:dyDescent="0.2">
      <c r="A257" s="259"/>
      <c r="B257" s="217" t="s">
        <v>516</v>
      </c>
      <c r="C257" s="248"/>
      <c r="D257" s="260"/>
      <c r="E257" s="261"/>
      <c r="F257" s="262"/>
      <c r="G257" s="239"/>
      <c r="H257" s="237"/>
      <c r="I257" s="265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>
        <v>0</v>
      </c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</row>
    <row r="258" spans="1:60" outlineLevel="1" x14ac:dyDescent="0.2">
      <c r="A258" s="263">
        <v>139</v>
      </c>
      <c r="B258" s="220" t="s">
        <v>517</v>
      </c>
      <c r="C258" s="249" t="s">
        <v>518</v>
      </c>
      <c r="D258" s="224" t="s">
        <v>507</v>
      </c>
      <c r="E258" s="229">
        <v>18.704899999999999</v>
      </c>
      <c r="F258" s="240"/>
      <c r="G258" s="238">
        <f>ROUND(E258*F258,2)</f>
        <v>0</v>
      </c>
      <c r="H258" s="237" t="s">
        <v>175</v>
      </c>
      <c r="I258" s="265" t="s">
        <v>147</v>
      </c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 t="s">
        <v>148</v>
      </c>
      <c r="AF258" s="204"/>
      <c r="AG258" s="204"/>
      <c r="AH258" s="204"/>
      <c r="AI258" s="204"/>
      <c r="AJ258" s="204"/>
      <c r="AK258" s="204"/>
      <c r="AL258" s="204"/>
      <c r="AM258" s="204">
        <v>21</v>
      </c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</row>
    <row r="259" spans="1:60" outlineLevel="1" x14ac:dyDescent="0.2">
      <c r="A259" s="259"/>
      <c r="B259" s="217" t="s">
        <v>519</v>
      </c>
      <c r="C259" s="248"/>
      <c r="D259" s="260"/>
      <c r="E259" s="261"/>
      <c r="F259" s="262"/>
      <c r="G259" s="239"/>
      <c r="H259" s="237"/>
      <c r="I259" s="265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>
        <v>0</v>
      </c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</row>
    <row r="260" spans="1:60" outlineLevel="1" x14ac:dyDescent="0.2">
      <c r="A260" s="263">
        <v>140</v>
      </c>
      <c r="B260" s="220" t="s">
        <v>520</v>
      </c>
      <c r="C260" s="249" t="s">
        <v>521</v>
      </c>
      <c r="D260" s="224" t="s">
        <v>507</v>
      </c>
      <c r="E260" s="229">
        <v>18.704899999999999</v>
      </c>
      <c r="F260" s="240"/>
      <c r="G260" s="238">
        <f>ROUND(E260*F260,2)</f>
        <v>0</v>
      </c>
      <c r="H260" s="237" t="s">
        <v>175</v>
      </c>
      <c r="I260" s="265" t="s">
        <v>147</v>
      </c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 t="s">
        <v>148</v>
      </c>
      <c r="AF260" s="204"/>
      <c r="AG260" s="204"/>
      <c r="AH260" s="204"/>
      <c r="AI260" s="204"/>
      <c r="AJ260" s="204"/>
      <c r="AK260" s="204"/>
      <c r="AL260" s="204"/>
      <c r="AM260" s="204">
        <v>21</v>
      </c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</row>
    <row r="261" spans="1:60" outlineLevel="1" x14ac:dyDescent="0.2">
      <c r="A261" s="259"/>
      <c r="B261" s="217" t="s">
        <v>522</v>
      </c>
      <c r="C261" s="248"/>
      <c r="D261" s="260"/>
      <c r="E261" s="261"/>
      <c r="F261" s="262"/>
      <c r="G261" s="239"/>
      <c r="H261" s="237"/>
      <c r="I261" s="265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>
        <v>0</v>
      </c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</row>
    <row r="262" spans="1:60" outlineLevel="1" x14ac:dyDescent="0.2">
      <c r="A262" s="259"/>
      <c r="B262" s="217" t="s">
        <v>523</v>
      </c>
      <c r="C262" s="248"/>
      <c r="D262" s="260"/>
      <c r="E262" s="261"/>
      <c r="F262" s="262"/>
      <c r="G262" s="239"/>
      <c r="H262" s="237"/>
      <c r="I262" s="265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 t="s">
        <v>142</v>
      </c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</row>
    <row r="263" spans="1:60" outlineLevel="1" x14ac:dyDescent="0.2">
      <c r="A263" s="263">
        <v>141</v>
      </c>
      <c r="B263" s="220" t="s">
        <v>524</v>
      </c>
      <c r="C263" s="249" t="s">
        <v>525</v>
      </c>
      <c r="D263" s="224" t="s">
        <v>507</v>
      </c>
      <c r="E263" s="229">
        <v>18.704899999999999</v>
      </c>
      <c r="F263" s="240"/>
      <c r="G263" s="238">
        <f>ROUND(E263*F263,2)</f>
        <v>0</v>
      </c>
      <c r="H263" s="237" t="s">
        <v>526</v>
      </c>
      <c r="I263" s="265" t="s">
        <v>147</v>
      </c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 t="s">
        <v>148</v>
      </c>
      <c r="AF263" s="204"/>
      <c r="AG263" s="204"/>
      <c r="AH263" s="204"/>
      <c r="AI263" s="204"/>
      <c r="AJ263" s="204"/>
      <c r="AK263" s="204"/>
      <c r="AL263" s="204"/>
      <c r="AM263" s="204">
        <v>21</v>
      </c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</row>
    <row r="264" spans="1:60" x14ac:dyDescent="0.2">
      <c r="A264" s="258" t="s">
        <v>138</v>
      </c>
      <c r="B264" s="219" t="s">
        <v>121</v>
      </c>
      <c r="C264" s="246" t="s">
        <v>122</v>
      </c>
      <c r="D264" s="222"/>
      <c r="E264" s="227"/>
      <c r="F264" s="241">
        <f>SUM(G265:G266)</f>
        <v>0</v>
      </c>
      <c r="G264" s="242"/>
      <c r="H264" s="234"/>
      <c r="I264" s="264"/>
      <c r="AE264" t="s">
        <v>139</v>
      </c>
    </row>
    <row r="265" spans="1:60" outlineLevel="1" x14ac:dyDescent="0.2">
      <c r="A265" s="263">
        <v>142</v>
      </c>
      <c r="B265" s="220" t="s">
        <v>527</v>
      </c>
      <c r="C265" s="249" t="s">
        <v>528</v>
      </c>
      <c r="D265" s="224" t="s">
        <v>529</v>
      </c>
      <c r="E265" s="229">
        <v>1</v>
      </c>
      <c r="F265" s="240"/>
      <c r="G265" s="238">
        <f>ROUND(E265*F265,2)</f>
        <v>0</v>
      </c>
      <c r="H265" s="237"/>
      <c r="I265" s="265" t="s">
        <v>147</v>
      </c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 t="s">
        <v>304</v>
      </c>
      <c r="AF265" s="204"/>
      <c r="AG265" s="204"/>
      <c r="AH265" s="204"/>
      <c r="AI265" s="204"/>
      <c r="AJ265" s="204"/>
      <c r="AK265" s="204"/>
      <c r="AL265" s="204"/>
      <c r="AM265" s="204">
        <v>21</v>
      </c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</row>
    <row r="266" spans="1:60" ht="22.5" outlineLevel="1" x14ac:dyDescent="0.2">
      <c r="A266" s="259"/>
      <c r="B266" s="221"/>
      <c r="C266" s="250" t="s">
        <v>530</v>
      </c>
      <c r="D266" s="225"/>
      <c r="E266" s="230"/>
      <c r="F266" s="243"/>
      <c r="G266" s="244"/>
      <c r="H266" s="237"/>
      <c r="I266" s="265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9" t="str">
        <f>C266</f>
        <v>Veškeré náklady spojené s vybudováním, provozem a odstraněním zařízení staveniště, včetně nákladů na zajištění průběžného stěhování vnitřního vybavení a nábytku školy při realizaci stavby.</v>
      </c>
      <c r="BB266" s="204"/>
      <c r="BC266" s="204"/>
      <c r="BD266" s="204"/>
      <c r="BE266" s="204"/>
      <c r="BF266" s="204"/>
      <c r="BG266" s="204"/>
      <c r="BH266" s="204"/>
    </row>
    <row r="267" spans="1:60" x14ac:dyDescent="0.2">
      <c r="A267" s="258" t="s">
        <v>138</v>
      </c>
      <c r="B267" s="219" t="s">
        <v>123</v>
      </c>
      <c r="C267" s="246" t="s">
        <v>124</v>
      </c>
      <c r="D267" s="222"/>
      <c r="E267" s="227"/>
      <c r="F267" s="241">
        <f>SUM(G268:G275)</f>
        <v>0</v>
      </c>
      <c r="G267" s="242"/>
      <c r="H267" s="234"/>
      <c r="I267" s="264"/>
      <c r="AE267" t="s">
        <v>139</v>
      </c>
    </row>
    <row r="268" spans="1:60" outlineLevel="1" x14ac:dyDescent="0.2">
      <c r="A268" s="263">
        <v>143</v>
      </c>
      <c r="B268" s="220" t="s">
        <v>531</v>
      </c>
      <c r="C268" s="249" t="s">
        <v>532</v>
      </c>
      <c r="D268" s="224" t="s">
        <v>529</v>
      </c>
      <c r="E268" s="229">
        <v>1</v>
      </c>
      <c r="F268" s="240"/>
      <c r="G268" s="238">
        <f>ROUND(E268*F268,2)</f>
        <v>0</v>
      </c>
      <c r="H268" s="237"/>
      <c r="I268" s="265" t="s">
        <v>147</v>
      </c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 t="s">
        <v>304</v>
      </c>
      <c r="AF268" s="204"/>
      <c r="AG268" s="204"/>
      <c r="AH268" s="204"/>
      <c r="AI268" s="204"/>
      <c r="AJ268" s="204"/>
      <c r="AK268" s="204"/>
      <c r="AL268" s="204"/>
      <c r="AM268" s="204">
        <v>21</v>
      </c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</row>
    <row r="269" spans="1:60" outlineLevel="1" x14ac:dyDescent="0.2">
      <c r="A269" s="259"/>
      <c r="B269" s="221"/>
      <c r="C269" s="250" t="s">
        <v>533</v>
      </c>
      <c r="D269" s="225"/>
      <c r="E269" s="230"/>
      <c r="F269" s="243"/>
      <c r="G269" s="244"/>
      <c r="H269" s="237"/>
      <c r="I269" s="265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9" t="str">
        <f>C269</f>
        <v>náklady spojené s provedením všech technickými normami předepsaných zkoušek a revizí stavebních konstrukcí nebo stavebních prací.</v>
      </c>
      <c r="BB269" s="204"/>
      <c r="BC269" s="204"/>
      <c r="BD269" s="204"/>
      <c r="BE269" s="204"/>
      <c r="BF269" s="204"/>
      <c r="BG269" s="204"/>
      <c r="BH269" s="204"/>
    </row>
    <row r="270" spans="1:60" ht="22.5" outlineLevel="1" x14ac:dyDescent="0.2">
      <c r="A270" s="259"/>
      <c r="B270" s="221"/>
      <c r="C270" s="251" t="s">
        <v>534</v>
      </c>
      <c r="D270" s="226"/>
      <c r="E270" s="231">
        <v>1</v>
      </c>
      <c r="F270" s="238"/>
      <c r="G270" s="238"/>
      <c r="H270" s="237"/>
      <c r="I270" s="265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</row>
    <row r="271" spans="1:60" outlineLevel="1" x14ac:dyDescent="0.2">
      <c r="A271" s="263">
        <v>144</v>
      </c>
      <c r="B271" s="220" t="s">
        <v>535</v>
      </c>
      <c r="C271" s="249" t="s">
        <v>536</v>
      </c>
      <c r="D271" s="224" t="s">
        <v>529</v>
      </c>
      <c r="E271" s="229">
        <v>1</v>
      </c>
      <c r="F271" s="240"/>
      <c r="G271" s="238">
        <f>ROUND(E271*F271,2)</f>
        <v>0</v>
      </c>
      <c r="H271" s="237"/>
      <c r="I271" s="265" t="s">
        <v>147</v>
      </c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 t="s">
        <v>304</v>
      </c>
      <c r="AF271" s="204"/>
      <c r="AG271" s="204"/>
      <c r="AH271" s="204"/>
      <c r="AI271" s="204"/>
      <c r="AJ271" s="204"/>
      <c r="AK271" s="204"/>
      <c r="AL271" s="204"/>
      <c r="AM271" s="204">
        <v>21</v>
      </c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</row>
    <row r="272" spans="1:60" outlineLevel="1" x14ac:dyDescent="0.2">
      <c r="A272" s="259"/>
      <c r="B272" s="221"/>
      <c r="C272" s="250" t="s">
        <v>537</v>
      </c>
      <c r="D272" s="225"/>
      <c r="E272" s="230"/>
      <c r="F272" s="243"/>
      <c r="G272" s="244"/>
      <c r="H272" s="237"/>
      <c r="I272" s="265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9" t="str">
        <f>C272</f>
        <v>Náklady na individuální zkoušky dodaných a smontovaných technologických zařízení včetně komplexního vyzkoušení.</v>
      </c>
      <c r="BB272" s="204"/>
      <c r="BC272" s="204"/>
      <c r="BD272" s="204"/>
      <c r="BE272" s="204"/>
      <c r="BF272" s="204"/>
      <c r="BG272" s="204"/>
      <c r="BH272" s="204"/>
    </row>
    <row r="273" spans="1:60" outlineLevel="1" x14ac:dyDescent="0.2">
      <c r="A273" s="263">
        <v>145</v>
      </c>
      <c r="B273" s="220" t="s">
        <v>538</v>
      </c>
      <c r="C273" s="249" t="s">
        <v>539</v>
      </c>
      <c r="D273" s="224" t="s">
        <v>529</v>
      </c>
      <c r="E273" s="229">
        <v>1</v>
      </c>
      <c r="F273" s="240"/>
      <c r="G273" s="238">
        <f>ROUND(E273*F273,2)</f>
        <v>0</v>
      </c>
      <c r="H273" s="237"/>
      <c r="I273" s="265" t="s">
        <v>147</v>
      </c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 t="s">
        <v>304</v>
      </c>
      <c r="AF273" s="204"/>
      <c r="AG273" s="204"/>
      <c r="AH273" s="204"/>
      <c r="AI273" s="204"/>
      <c r="AJ273" s="204"/>
      <c r="AK273" s="204"/>
      <c r="AL273" s="204"/>
      <c r="AM273" s="204">
        <v>21</v>
      </c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</row>
    <row r="274" spans="1:60" outlineLevel="1" x14ac:dyDescent="0.2">
      <c r="A274" s="259"/>
      <c r="B274" s="221"/>
      <c r="C274" s="250" t="s">
        <v>540</v>
      </c>
      <c r="D274" s="225"/>
      <c r="E274" s="230"/>
      <c r="F274" s="243"/>
      <c r="G274" s="244"/>
      <c r="H274" s="237"/>
      <c r="I274" s="265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9" t="str">
        <f>C274</f>
        <v>Náklady na vyhotovení dokumentace skutečného provedení stavby a její předání objednateli v požadované formě a požadovaném počtu.</v>
      </c>
      <c r="BB274" s="204"/>
      <c r="BC274" s="204"/>
      <c r="BD274" s="204"/>
      <c r="BE274" s="204"/>
      <c r="BF274" s="204"/>
      <c r="BG274" s="204"/>
      <c r="BH274" s="204"/>
    </row>
    <row r="275" spans="1:60" ht="13.5" outlineLevel="1" thickBot="1" x14ac:dyDescent="0.25">
      <c r="A275" s="275">
        <v>146</v>
      </c>
      <c r="B275" s="276" t="s">
        <v>541</v>
      </c>
      <c r="C275" s="277" t="s">
        <v>542</v>
      </c>
      <c r="D275" s="278" t="s">
        <v>543</v>
      </c>
      <c r="E275" s="279">
        <v>1</v>
      </c>
      <c r="F275" s="280"/>
      <c r="G275" s="281">
        <f>ROUND(E275*F275,2)</f>
        <v>0</v>
      </c>
      <c r="H275" s="282"/>
      <c r="I275" s="283" t="s">
        <v>303</v>
      </c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 t="s">
        <v>304</v>
      </c>
      <c r="AF275" s="204"/>
      <c r="AG275" s="204"/>
      <c r="AH275" s="204"/>
      <c r="AI275" s="204"/>
      <c r="AJ275" s="204"/>
      <c r="AK275" s="204"/>
      <c r="AL275" s="204"/>
      <c r="AM275" s="204">
        <v>21</v>
      </c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</row>
    <row r="276" spans="1:60" hidden="1" x14ac:dyDescent="0.2">
      <c r="A276" s="54"/>
      <c r="B276" s="61" t="s">
        <v>545</v>
      </c>
      <c r="C276" s="252" t="s">
        <v>545</v>
      </c>
      <c r="D276" s="207"/>
      <c r="E276" s="205"/>
      <c r="F276" s="205"/>
      <c r="G276" s="205"/>
      <c r="H276" s="205"/>
      <c r="I276" s="206"/>
    </row>
    <row r="277" spans="1:60" hidden="1" x14ac:dyDescent="0.2">
      <c r="A277" s="253"/>
      <c r="B277" s="254" t="s">
        <v>544</v>
      </c>
      <c r="C277" s="255"/>
      <c r="D277" s="256"/>
      <c r="E277" s="253"/>
      <c r="F277" s="253"/>
      <c r="G277" s="257">
        <f>F8+F12+F21+F25+F28+F34+F37+F56+F62+F233+F246+F264+F267</f>
        <v>0</v>
      </c>
      <c r="H277" s="46"/>
      <c r="I277" s="46"/>
      <c r="AN277">
        <v>15</v>
      </c>
      <c r="AO277">
        <v>21</v>
      </c>
    </row>
    <row r="278" spans="1:60" x14ac:dyDescent="0.2">
      <c r="A278" s="46"/>
      <c r="B278" s="245"/>
      <c r="C278" s="245"/>
      <c r="D278" s="183"/>
      <c r="E278" s="46"/>
      <c r="F278" s="46"/>
      <c r="G278" s="46"/>
      <c r="H278" s="46"/>
      <c r="I278" s="46"/>
      <c r="AN278">
        <f>SUMIF(AM8:AM277,AN277,G8:G277)</f>
        <v>0</v>
      </c>
      <c r="AO278">
        <f>SUMIF(AM8:AM277,AO277,G8:G277)</f>
        <v>0</v>
      </c>
    </row>
    <row r="279" spans="1:60" x14ac:dyDescent="0.2">
      <c r="D279" s="181"/>
    </row>
    <row r="280" spans="1:60" x14ac:dyDescent="0.2">
      <c r="D280" s="181"/>
    </row>
    <row r="281" spans="1:60" x14ac:dyDescent="0.2">
      <c r="D281" s="181"/>
    </row>
    <row r="282" spans="1:60" x14ac:dyDescent="0.2">
      <c r="D282" s="181"/>
    </row>
    <row r="283" spans="1:60" x14ac:dyDescent="0.2">
      <c r="D283" s="181"/>
    </row>
    <row r="284" spans="1:60" x14ac:dyDescent="0.2">
      <c r="D284" s="181"/>
    </row>
    <row r="285" spans="1:60" x14ac:dyDescent="0.2">
      <c r="D285" s="181"/>
    </row>
    <row r="286" spans="1:60" x14ac:dyDescent="0.2">
      <c r="D286" s="181"/>
    </row>
    <row r="287" spans="1:60" x14ac:dyDescent="0.2">
      <c r="D287" s="181"/>
    </row>
    <row r="288" spans="1:60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k4OKMOGVF1+HpA/1uofReMifIJP0de8R+wvbWSyBFVUhIbisROhNM6sABPdaZRGNIffcBtth9YMJgBVxbq4tKg==" saltValue="Q8DzYOvkL2kT/saD2OR/7Q==" spinCount="100000" sheet="1"/>
  <mergeCells count="92">
    <mergeCell ref="C272:G272"/>
    <mergeCell ref="C274:G274"/>
    <mergeCell ref="B261:G261"/>
    <mergeCell ref="B262:G262"/>
    <mergeCell ref="F264:G264"/>
    <mergeCell ref="C266:G266"/>
    <mergeCell ref="F267:G267"/>
    <mergeCell ref="C269:G269"/>
    <mergeCell ref="B250:G250"/>
    <mergeCell ref="B251:G251"/>
    <mergeCell ref="B253:G253"/>
    <mergeCell ref="C255:G255"/>
    <mergeCell ref="B257:G257"/>
    <mergeCell ref="B259:G259"/>
    <mergeCell ref="C188:G188"/>
    <mergeCell ref="F233:G233"/>
    <mergeCell ref="B234:G234"/>
    <mergeCell ref="F246:G246"/>
    <mergeCell ref="B247:G247"/>
    <mergeCell ref="B248:G248"/>
    <mergeCell ref="C176:G176"/>
    <mergeCell ref="C178:G178"/>
    <mergeCell ref="C180:G180"/>
    <mergeCell ref="C182:G182"/>
    <mergeCell ref="C184:G184"/>
    <mergeCell ref="C186:G186"/>
    <mergeCell ref="C164:G164"/>
    <mergeCell ref="C166:G166"/>
    <mergeCell ref="C168:G168"/>
    <mergeCell ref="C170:G170"/>
    <mergeCell ref="C172:G172"/>
    <mergeCell ref="C174:G174"/>
    <mergeCell ref="B104:G104"/>
    <mergeCell ref="B106:G106"/>
    <mergeCell ref="B116:G116"/>
    <mergeCell ref="B119:G119"/>
    <mergeCell ref="B124:G124"/>
    <mergeCell ref="C129:G129"/>
    <mergeCell ref="C75:G75"/>
    <mergeCell ref="B77:G77"/>
    <mergeCell ref="B80:G80"/>
    <mergeCell ref="B98:G98"/>
    <mergeCell ref="B101:G101"/>
    <mergeCell ref="C103:G103"/>
    <mergeCell ref="B63:G63"/>
    <mergeCell ref="B65:G65"/>
    <mergeCell ref="C67:G67"/>
    <mergeCell ref="B68:G68"/>
    <mergeCell ref="B71:G71"/>
    <mergeCell ref="C73:G73"/>
    <mergeCell ref="C55:G55"/>
    <mergeCell ref="F56:G56"/>
    <mergeCell ref="B57:G57"/>
    <mergeCell ref="B58:G58"/>
    <mergeCell ref="B60:G60"/>
    <mergeCell ref="F62:G62"/>
    <mergeCell ref="C46:G46"/>
    <mergeCell ref="B48:G48"/>
    <mergeCell ref="B49:G49"/>
    <mergeCell ref="C51:G51"/>
    <mergeCell ref="B52:G52"/>
    <mergeCell ref="B53:G53"/>
    <mergeCell ref="B38:G38"/>
    <mergeCell ref="B39:G39"/>
    <mergeCell ref="B40:G40"/>
    <mergeCell ref="C42:G42"/>
    <mergeCell ref="B43:G43"/>
    <mergeCell ref="B44:G44"/>
    <mergeCell ref="B29:G29"/>
    <mergeCell ref="B30:G30"/>
    <mergeCell ref="B32:G32"/>
    <mergeCell ref="F34:G34"/>
    <mergeCell ref="B35:G35"/>
    <mergeCell ref="F37:G37"/>
    <mergeCell ref="F21:G21"/>
    <mergeCell ref="B22:G22"/>
    <mergeCell ref="B23:G23"/>
    <mergeCell ref="F25:G25"/>
    <mergeCell ref="B26:G26"/>
    <mergeCell ref="F28:G28"/>
    <mergeCell ref="B13:G13"/>
    <mergeCell ref="B14:G14"/>
    <mergeCell ref="C16:G16"/>
    <mergeCell ref="B17:G17"/>
    <mergeCell ref="B18:G18"/>
    <mergeCell ref="C20:G20"/>
    <mergeCell ref="A1:G1"/>
    <mergeCell ref="C7:G7"/>
    <mergeCell ref="F8:G8"/>
    <mergeCell ref="B9:G9"/>
    <mergeCell ref="B10:G10"/>
    <mergeCell ref="F12:G12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57</v>
      </c>
      <c r="C2" s="161" t="s">
        <v>58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2</v>
      </c>
      <c r="H6" s="35"/>
    </row>
    <row r="7" spans="1:15" ht="15.75" customHeight="1" x14ac:dyDescent="0.25">
      <c r="B7" s="93" t="str">
        <f>C2</f>
        <v>UKS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57</v>
      </c>
      <c r="B18" s="166" t="s">
        <v>58</v>
      </c>
      <c r="C18" s="165"/>
      <c r="D18" s="165"/>
      <c r="E18" s="165"/>
      <c r="F18" s="165"/>
      <c r="G18" s="167"/>
      <c r="H18" s="169">
        <f>'2 2 Pol'!G191</f>
        <v>0</v>
      </c>
      <c r="I18" s="32"/>
      <c r="J18" s="32"/>
      <c r="O18">
        <f>'2 2 Pol'!AN192</f>
        <v>0</v>
      </c>
      <c r="P18">
        <f>'2 2 Pol'!AO192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2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57</v>
      </c>
      <c r="E21" s="285" t="s">
        <v>58</v>
      </c>
      <c r="F21" s="285"/>
      <c r="G21" s="285"/>
      <c r="H21" s="285"/>
      <c r="I21" s="32"/>
      <c r="J21" s="32"/>
      <c r="BC21" s="284" t="str">
        <f>E21</f>
        <v>UKS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81</v>
      </c>
      <c r="B23" s="166" t="s">
        <v>82</v>
      </c>
      <c r="C23" s="165"/>
      <c r="D23" s="165"/>
      <c r="E23" s="165"/>
      <c r="F23" s="165"/>
      <c r="G23" s="167"/>
      <c r="H23" s="286">
        <f>'2 2 Pol'!F158</f>
        <v>0</v>
      </c>
      <c r="I23" s="32"/>
      <c r="J23" s="32"/>
    </row>
    <row r="24" spans="1:55" ht="12.75" customHeight="1" x14ac:dyDescent="0.2">
      <c r="A24" s="168" t="s">
        <v>83</v>
      </c>
      <c r="B24" s="166" t="s">
        <v>85</v>
      </c>
      <c r="C24" s="165"/>
      <c r="D24" s="165"/>
      <c r="E24" s="165"/>
      <c r="F24" s="165"/>
      <c r="G24" s="167"/>
      <c r="H24" s="286">
        <f>'2 2 Pol'!F8</f>
        <v>0</v>
      </c>
      <c r="I24" s="32"/>
      <c r="J24" s="32"/>
    </row>
    <row r="25" spans="1:55" ht="12.75" customHeight="1" x14ac:dyDescent="0.2">
      <c r="A25" s="168" t="s">
        <v>87</v>
      </c>
      <c r="B25" s="166" t="s">
        <v>88</v>
      </c>
      <c r="C25" s="165"/>
      <c r="D25" s="165"/>
      <c r="E25" s="165"/>
      <c r="F25" s="165"/>
      <c r="G25" s="167"/>
      <c r="H25" s="286">
        <f>'2 2 Pol'!F45</f>
        <v>0</v>
      </c>
      <c r="I25" s="32"/>
      <c r="J25" s="32"/>
    </row>
    <row r="26" spans="1:55" ht="12.75" customHeight="1" x14ac:dyDescent="0.2">
      <c r="A26" s="168" t="s">
        <v>89</v>
      </c>
      <c r="B26" s="166" t="s">
        <v>90</v>
      </c>
      <c r="C26" s="165"/>
      <c r="D26" s="165"/>
      <c r="E26" s="165"/>
      <c r="F26" s="165"/>
      <c r="G26" s="167"/>
      <c r="H26" s="286">
        <f>'2 2 Pol'!F78</f>
        <v>0</v>
      </c>
      <c r="I26" s="32"/>
      <c r="J26" s="32"/>
    </row>
    <row r="27" spans="1:55" ht="12.75" customHeight="1" x14ac:dyDescent="0.2">
      <c r="A27" s="168" t="s">
        <v>91</v>
      </c>
      <c r="B27" s="166" t="s">
        <v>92</v>
      </c>
      <c r="C27" s="165"/>
      <c r="D27" s="165"/>
      <c r="E27" s="165"/>
      <c r="F27" s="165"/>
      <c r="G27" s="167"/>
      <c r="H27" s="286">
        <f>'2 2 Pol'!F92</f>
        <v>0</v>
      </c>
      <c r="I27" s="32"/>
      <c r="J27" s="32"/>
    </row>
    <row r="28" spans="1:55" ht="12.75" customHeight="1" x14ac:dyDescent="0.2">
      <c r="A28" s="168" t="s">
        <v>93</v>
      </c>
      <c r="B28" s="166" t="s">
        <v>94</v>
      </c>
      <c r="C28" s="165"/>
      <c r="D28" s="165"/>
      <c r="E28" s="165"/>
      <c r="F28" s="165"/>
      <c r="G28" s="167"/>
      <c r="H28" s="286">
        <f>'2 2 Pol'!F106</f>
        <v>0</v>
      </c>
      <c r="I28" s="32"/>
      <c r="J28" s="32"/>
    </row>
    <row r="29" spans="1:55" ht="12.75" customHeight="1" x14ac:dyDescent="0.2">
      <c r="A29" s="168" t="s">
        <v>95</v>
      </c>
      <c r="B29" s="166" t="s">
        <v>96</v>
      </c>
      <c r="C29" s="165"/>
      <c r="D29" s="165"/>
      <c r="E29" s="165"/>
      <c r="F29" s="165"/>
      <c r="G29" s="167"/>
      <c r="H29" s="286">
        <f>'2 2 Pol'!F120</f>
        <v>0</v>
      </c>
      <c r="I29" s="32"/>
      <c r="J29" s="32"/>
    </row>
    <row r="30" spans="1:55" ht="12.75" customHeight="1" x14ac:dyDescent="0.2">
      <c r="A30" s="168" t="s">
        <v>97</v>
      </c>
      <c r="B30" s="166" t="s">
        <v>98</v>
      </c>
      <c r="C30" s="165"/>
      <c r="D30" s="165"/>
      <c r="E30" s="165"/>
      <c r="F30" s="165"/>
      <c r="G30" s="167"/>
      <c r="H30" s="286">
        <f>'2 2 Pol'!F140</f>
        <v>0</v>
      </c>
      <c r="I30" s="32"/>
      <c r="J30" s="32"/>
    </row>
    <row r="31" spans="1:55" ht="12.75" customHeight="1" x14ac:dyDescent="0.2">
      <c r="A31" s="168" t="s">
        <v>99</v>
      </c>
      <c r="B31" s="166" t="s">
        <v>100</v>
      </c>
      <c r="C31" s="165"/>
      <c r="D31" s="165"/>
      <c r="E31" s="165"/>
      <c r="F31" s="165"/>
      <c r="G31" s="167"/>
      <c r="H31" s="286">
        <f>'2 2 Pol'!F145</f>
        <v>0</v>
      </c>
      <c r="I31" s="32"/>
      <c r="J31" s="32"/>
    </row>
    <row r="32" spans="1:55" ht="12.75" customHeight="1" x14ac:dyDescent="0.2">
      <c r="A32" s="168" t="s">
        <v>123</v>
      </c>
      <c r="B32" s="166" t="s">
        <v>124</v>
      </c>
      <c r="C32" s="165"/>
      <c r="D32" s="165"/>
      <c r="E32" s="165"/>
      <c r="F32" s="165"/>
      <c r="G32" s="167"/>
      <c r="H32" s="286">
        <f>'2 2 Pol'!F180</f>
        <v>0</v>
      </c>
      <c r="I32" s="32"/>
      <c r="J32" s="32"/>
    </row>
    <row r="33" spans="1:10" ht="12.75" customHeight="1" thickBot="1" x14ac:dyDescent="0.25">
      <c r="A33" s="175"/>
      <c r="B33" s="176" t="s">
        <v>548</v>
      </c>
      <c r="C33" s="177"/>
      <c r="D33" s="178" t="str">
        <f>D21</f>
        <v>2</v>
      </c>
      <c r="E33" s="177"/>
      <c r="F33" s="177"/>
      <c r="G33" s="179"/>
      <c r="H33" s="287">
        <f>SUM(H23:H32)</f>
        <v>0</v>
      </c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fFxzzlbkd1VEb1StqrVfV5R0uBAAMJOqxG3QtMIbmD4AfRgCjU2v7SS7x7HEI7dHO5JPBrMJnxK18yrmKODPzw==" saltValue="V3UdqsE5NXOBIVZhrF/rgg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82" t="s">
        <v>132</v>
      </c>
      <c r="B1" s="182"/>
      <c r="C1" s="210"/>
      <c r="D1" s="182"/>
      <c r="E1" s="182"/>
      <c r="F1" s="182"/>
      <c r="G1" s="182"/>
      <c r="AC1" t="s">
        <v>135</v>
      </c>
    </row>
    <row r="2" spans="1:60" ht="13.5" thickTop="1" x14ac:dyDescent="0.2">
      <c r="A2" s="188" t="s">
        <v>30</v>
      </c>
      <c r="B2" s="192" t="s">
        <v>41</v>
      </c>
      <c r="C2" s="211" t="s">
        <v>42</v>
      </c>
      <c r="D2" s="190"/>
      <c r="E2" s="189"/>
      <c r="F2" s="189"/>
      <c r="G2" s="191"/>
    </row>
    <row r="3" spans="1:60" x14ac:dyDescent="0.2">
      <c r="A3" s="186" t="s">
        <v>31</v>
      </c>
      <c r="B3" s="193" t="s">
        <v>57</v>
      </c>
      <c r="C3" s="212" t="s">
        <v>58</v>
      </c>
      <c r="D3" s="185"/>
      <c r="E3" s="184"/>
      <c r="F3" s="184"/>
      <c r="G3" s="187"/>
      <c r="AC3" s="8" t="s">
        <v>72</v>
      </c>
    </row>
    <row r="4" spans="1:60" ht="13.5" thickBot="1" x14ac:dyDescent="0.25">
      <c r="A4" s="194" t="s">
        <v>32</v>
      </c>
      <c r="B4" s="195" t="s">
        <v>57</v>
      </c>
      <c r="C4" s="213" t="s">
        <v>58</v>
      </c>
      <c r="D4" s="196"/>
      <c r="E4" s="197"/>
      <c r="F4" s="197"/>
      <c r="G4" s="198"/>
    </row>
    <row r="5" spans="1:60" ht="14.25" thickTop="1" thickBot="1" x14ac:dyDescent="0.25">
      <c r="C5" s="214"/>
      <c r="D5" s="181"/>
    </row>
    <row r="6" spans="1:60" ht="27" thickTop="1" thickBot="1" x14ac:dyDescent="0.25">
      <c r="A6" s="199" t="s">
        <v>33</v>
      </c>
      <c r="B6" s="202" t="s">
        <v>34</v>
      </c>
      <c r="C6" s="215" t="s">
        <v>35</v>
      </c>
      <c r="D6" s="201" t="s">
        <v>36</v>
      </c>
      <c r="E6" s="200" t="s">
        <v>37</v>
      </c>
      <c r="F6" s="203" t="s">
        <v>38</v>
      </c>
      <c r="G6" s="199" t="s">
        <v>39</v>
      </c>
      <c r="H6" s="266" t="s">
        <v>133</v>
      </c>
      <c r="I6" s="218" t="s">
        <v>134</v>
      </c>
      <c r="J6" s="54"/>
    </row>
    <row r="7" spans="1:60" x14ac:dyDescent="0.2">
      <c r="A7" s="267"/>
      <c r="B7" s="268" t="s">
        <v>136</v>
      </c>
      <c r="C7" s="269" t="s">
        <v>137</v>
      </c>
      <c r="D7" s="270"/>
      <c r="E7" s="271"/>
      <c r="F7" s="272"/>
      <c r="G7" s="272"/>
      <c r="H7" s="273"/>
      <c r="I7" s="274"/>
    </row>
    <row r="8" spans="1:60" x14ac:dyDescent="0.2">
      <c r="A8" s="258" t="s">
        <v>138</v>
      </c>
      <c r="B8" s="219" t="s">
        <v>83</v>
      </c>
      <c r="C8" s="246" t="s">
        <v>85</v>
      </c>
      <c r="D8" s="222"/>
      <c r="E8" s="227"/>
      <c r="F8" s="232">
        <f>SUM(G9:G44)</f>
        <v>0</v>
      </c>
      <c r="G8" s="233"/>
      <c r="H8" s="234"/>
      <c r="I8" s="264"/>
      <c r="AE8" t="s">
        <v>139</v>
      </c>
    </row>
    <row r="9" spans="1:60" ht="22.5" outlineLevel="1" x14ac:dyDescent="0.2">
      <c r="A9" s="263">
        <v>1</v>
      </c>
      <c r="B9" s="220" t="s">
        <v>55</v>
      </c>
      <c r="C9" s="249" t="s">
        <v>549</v>
      </c>
      <c r="D9" s="224" t="s">
        <v>550</v>
      </c>
      <c r="E9" s="229">
        <v>1</v>
      </c>
      <c r="F9" s="240"/>
      <c r="G9" s="238">
        <f>ROUND(E9*F9,2)</f>
        <v>0</v>
      </c>
      <c r="H9" s="237"/>
      <c r="I9" s="265" t="s">
        <v>303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304</v>
      </c>
      <c r="AF9" s="204"/>
      <c r="AG9" s="204"/>
      <c r="AH9" s="204"/>
      <c r="AI9" s="204"/>
      <c r="AJ9" s="204"/>
      <c r="AK9" s="204"/>
      <c r="AL9" s="204"/>
      <c r="AM9" s="204">
        <v>21</v>
      </c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63">
        <v>2</v>
      </c>
      <c r="B10" s="220" t="s">
        <v>57</v>
      </c>
      <c r="C10" s="249" t="s">
        <v>551</v>
      </c>
      <c r="D10" s="224" t="s">
        <v>550</v>
      </c>
      <c r="E10" s="229">
        <v>1</v>
      </c>
      <c r="F10" s="240"/>
      <c r="G10" s="238">
        <f>ROUND(E10*F10,2)</f>
        <v>0</v>
      </c>
      <c r="H10" s="237"/>
      <c r="I10" s="265" t="s">
        <v>303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 t="s">
        <v>304</v>
      </c>
      <c r="AF10" s="204"/>
      <c r="AG10" s="204"/>
      <c r="AH10" s="204"/>
      <c r="AI10" s="204"/>
      <c r="AJ10" s="204"/>
      <c r="AK10" s="204"/>
      <c r="AL10" s="204"/>
      <c r="AM10" s="204">
        <v>21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63">
        <v>3</v>
      </c>
      <c r="B11" s="220" t="s">
        <v>59</v>
      </c>
      <c r="C11" s="249" t="s">
        <v>552</v>
      </c>
      <c r="D11" s="224" t="s">
        <v>550</v>
      </c>
      <c r="E11" s="229">
        <v>2</v>
      </c>
      <c r="F11" s="240"/>
      <c r="G11" s="238">
        <f>ROUND(E11*F11,2)</f>
        <v>0</v>
      </c>
      <c r="H11" s="237"/>
      <c r="I11" s="265" t="s">
        <v>303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 t="s">
        <v>304</v>
      </c>
      <c r="AF11" s="204"/>
      <c r="AG11" s="204"/>
      <c r="AH11" s="204"/>
      <c r="AI11" s="204"/>
      <c r="AJ11" s="204"/>
      <c r="AK11" s="204"/>
      <c r="AL11" s="204"/>
      <c r="AM11" s="204">
        <v>21</v>
      </c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63">
        <v>4</v>
      </c>
      <c r="B12" s="220" t="s">
        <v>61</v>
      </c>
      <c r="C12" s="249" t="s">
        <v>553</v>
      </c>
      <c r="D12" s="224" t="s">
        <v>550</v>
      </c>
      <c r="E12" s="229">
        <v>2</v>
      </c>
      <c r="F12" s="240"/>
      <c r="G12" s="238">
        <f>ROUND(E12*F12,2)</f>
        <v>0</v>
      </c>
      <c r="H12" s="237"/>
      <c r="I12" s="265" t="s">
        <v>303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 t="s">
        <v>304</v>
      </c>
      <c r="AF12" s="204"/>
      <c r="AG12" s="204"/>
      <c r="AH12" s="204"/>
      <c r="AI12" s="204"/>
      <c r="AJ12" s="204"/>
      <c r="AK12" s="204"/>
      <c r="AL12" s="204"/>
      <c r="AM12" s="204">
        <v>21</v>
      </c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63">
        <v>5</v>
      </c>
      <c r="B13" s="220" t="s">
        <v>63</v>
      </c>
      <c r="C13" s="249" t="s">
        <v>554</v>
      </c>
      <c r="D13" s="224" t="s">
        <v>550</v>
      </c>
      <c r="E13" s="229">
        <v>1</v>
      </c>
      <c r="F13" s="240"/>
      <c r="G13" s="238">
        <f>ROUND(E13*F13,2)</f>
        <v>0</v>
      </c>
      <c r="H13" s="237"/>
      <c r="I13" s="265" t="s">
        <v>303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 t="s">
        <v>304</v>
      </c>
      <c r="AF13" s="204"/>
      <c r="AG13" s="204"/>
      <c r="AH13" s="204"/>
      <c r="AI13" s="204"/>
      <c r="AJ13" s="204"/>
      <c r="AK13" s="204"/>
      <c r="AL13" s="204"/>
      <c r="AM13" s="204">
        <v>21</v>
      </c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63">
        <v>6</v>
      </c>
      <c r="B14" s="220" t="s">
        <v>65</v>
      </c>
      <c r="C14" s="249" t="s">
        <v>555</v>
      </c>
      <c r="D14" s="224" t="s">
        <v>550</v>
      </c>
      <c r="E14" s="229">
        <v>1</v>
      </c>
      <c r="F14" s="240"/>
      <c r="G14" s="238">
        <f>ROUND(E14*F14,2)</f>
        <v>0</v>
      </c>
      <c r="H14" s="237"/>
      <c r="I14" s="265" t="s">
        <v>303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 t="s">
        <v>304</v>
      </c>
      <c r="AF14" s="204"/>
      <c r="AG14" s="204"/>
      <c r="AH14" s="204"/>
      <c r="AI14" s="204"/>
      <c r="AJ14" s="204"/>
      <c r="AK14" s="204"/>
      <c r="AL14" s="204"/>
      <c r="AM14" s="204">
        <v>21</v>
      </c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63">
        <v>7</v>
      </c>
      <c r="B15" s="220" t="s">
        <v>67</v>
      </c>
      <c r="C15" s="249" t="s">
        <v>556</v>
      </c>
      <c r="D15" s="224" t="s">
        <v>550</v>
      </c>
      <c r="E15" s="229">
        <v>1</v>
      </c>
      <c r="F15" s="240"/>
      <c r="G15" s="238">
        <f>ROUND(E15*F15,2)</f>
        <v>0</v>
      </c>
      <c r="H15" s="237"/>
      <c r="I15" s="265" t="s">
        <v>303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 t="s">
        <v>304</v>
      </c>
      <c r="AF15" s="204"/>
      <c r="AG15" s="204"/>
      <c r="AH15" s="204"/>
      <c r="AI15" s="204"/>
      <c r="AJ15" s="204"/>
      <c r="AK15" s="204"/>
      <c r="AL15" s="204"/>
      <c r="AM15" s="204">
        <v>21</v>
      </c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63">
        <v>8</v>
      </c>
      <c r="B16" s="220" t="s">
        <v>69</v>
      </c>
      <c r="C16" s="249" t="s">
        <v>557</v>
      </c>
      <c r="D16" s="224" t="s">
        <v>550</v>
      </c>
      <c r="E16" s="229">
        <v>1</v>
      </c>
      <c r="F16" s="240"/>
      <c r="G16" s="238">
        <f>ROUND(E16*F16,2)</f>
        <v>0</v>
      </c>
      <c r="H16" s="237"/>
      <c r="I16" s="265" t="s">
        <v>303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 t="s">
        <v>304</v>
      </c>
      <c r="AF16" s="204"/>
      <c r="AG16" s="204"/>
      <c r="AH16" s="204"/>
      <c r="AI16" s="204"/>
      <c r="AJ16" s="204"/>
      <c r="AK16" s="204"/>
      <c r="AL16" s="204"/>
      <c r="AM16" s="204">
        <v>21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63">
        <v>9</v>
      </c>
      <c r="B17" s="220" t="s">
        <v>71</v>
      </c>
      <c r="C17" s="249" t="s">
        <v>558</v>
      </c>
      <c r="D17" s="224" t="s">
        <v>550</v>
      </c>
      <c r="E17" s="229">
        <v>1</v>
      </c>
      <c r="F17" s="240"/>
      <c r="G17" s="238">
        <f>ROUND(E17*F17,2)</f>
        <v>0</v>
      </c>
      <c r="H17" s="237"/>
      <c r="I17" s="265" t="s">
        <v>303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 t="s">
        <v>304</v>
      </c>
      <c r="AF17" s="204"/>
      <c r="AG17" s="204"/>
      <c r="AH17" s="204"/>
      <c r="AI17" s="204"/>
      <c r="AJ17" s="204"/>
      <c r="AK17" s="204"/>
      <c r="AL17" s="204"/>
      <c r="AM17" s="204">
        <v>21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33.75" outlineLevel="1" x14ac:dyDescent="0.2">
      <c r="A18" s="263">
        <v>10</v>
      </c>
      <c r="B18" s="220" t="s">
        <v>559</v>
      </c>
      <c r="C18" s="249" t="s">
        <v>560</v>
      </c>
      <c r="D18" s="224" t="s">
        <v>550</v>
      </c>
      <c r="E18" s="229">
        <v>1</v>
      </c>
      <c r="F18" s="240"/>
      <c r="G18" s="238">
        <f>ROUND(E18*F18,2)</f>
        <v>0</v>
      </c>
      <c r="H18" s="237"/>
      <c r="I18" s="265" t="s">
        <v>303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 t="s">
        <v>304</v>
      </c>
      <c r="AF18" s="204"/>
      <c r="AG18" s="204"/>
      <c r="AH18" s="204"/>
      <c r="AI18" s="204"/>
      <c r="AJ18" s="204"/>
      <c r="AK18" s="204"/>
      <c r="AL18" s="204"/>
      <c r="AM18" s="204">
        <v>21</v>
      </c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63">
        <v>11</v>
      </c>
      <c r="B19" s="220" t="s">
        <v>561</v>
      </c>
      <c r="C19" s="249" t="s">
        <v>562</v>
      </c>
      <c r="D19" s="224" t="s">
        <v>550</v>
      </c>
      <c r="E19" s="229">
        <v>6</v>
      </c>
      <c r="F19" s="240"/>
      <c r="G19" s="238">
        <f>ROUND(E19*F19,2)</f>
        <v>0</v>
      </c>
      <c r="H19" s="237"/>
      <c r="I19" s="265" t="s">
        <v>303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304</v>
      </c>
      <c r="AF19" s="204"/>
      <c r="AG19" s="204"/>
      <c r="AH19" s="204"/>
      <c r="AI19" s="204"/>
      <c r="AJ19" s="204"/>
      <c r="AK19" s="204"/>
      <c r="AL19" s="204"/>
      <c r="AM19" s="204">
        <v>21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63">
        <v>12</v>
      </c>
      <c r="B20" s="220" t="s">
        <v>563</v>
      </c>
      <c r="C20" s="249" t="s">
        <v>564</v>
      </c>
      <c r="D20" s="224" t="s">
        <v>550</v>
      </c>
      <c r="E20" s="229">
        <v>12</v>
      </c>
      <c r="F20" s="240"/>
      <c r="G20" s="238">
        <f>ROUND(E20*F20,2)</f>
        <v>0</v>
      </c>
      <c r="H20" s="237"/>
      <c r="I20" s="265" t="s">
        <v>303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 t="s">
        <v>304</v>
      </c>
      <c r="AF20" s="204"/>
      <c r="AG20" s="204"/>
      <c r="AH20" s="204"/>
      <c r="AI20" s="204"/>
      <c r="AJ20" s="204"/>
      <c r="AK20" s="204"/>
      <c r="AL20" s="204"/>
      <c r="AM20" s="204">
        <v>21</v>
      </c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63">
        <v>13</v>
      </c>
      <c r="B21" s="220" t="s">
        <v>565</v>
      </c>
      <c r="C21" s="249" t="s">
        <v>566</v>
      </c>
      <c r="D21" s="224" t="s">
        <v>550</v>
      </c>
      <c r="E21" s="229">
        <v>12</v>
      </c>
      <c r="F21" s="240"/>
      <c r="G21" s="238">
        <f>ROUND(E21*F21,2)</f>
        <v>0</v>
      </c>
      <c r="H21" s="237"/>
      <c r="I21" s="265" t="s">
        <v>303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 t="s">
        <v>304</v>
      </c>
      <c r="AF21" s="204"/>
      <c r="AG21" s="204"/>
      <c r="AH21" s="204"/>
      <c r="AI21" s="204"/>
      <c r="AJ21" s="204"/>
      <c r="AK21" s="204"/>
      <c r="AL21" s="204"/>
      <c r="AM21" s="204">
        <v>21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63">
        <v>14</v>
      </c>
      <c r="B22" s="220" t="s">
        <v>567</v>
      </c>
      <c r="C22" s="249" t="s">
        <v>568</v>
      </c>
      <c r="D22" s="224" t="s">
        <v>550</v>
      </c>
      <c r="E22" s="229">
        <v>12</v>
      </c>
      <c r="F22" s="240"/>
      <c r="G22" s="238">
        <f>ROUND(E22*F22,2)</f>
        <v>0</v>
      </c>
      <c r="H22" s="237"/>
      <c r="I22" s="265" t="s">
        <v>303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 t="s">
        <v>304</v>
      </c>
      <c r="AF22" s="204"/>
      <c r="AG22" s="204"/>
      <c r="AH22" s="204"/>
      <c r="AI22" s="204"/>
      <c r="AJ22" s="204"/>
      <c r="AK22" s="204"/>
      <c r="AL22" s="204"/>
      <c r="AM22" s="204">
        <v>21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63">
        <v>15</v>
      </c>
      <c r="B23" s="220" t="s">
        <v>569</v>
      </c>
      <c r="C23" s="249" t="s">
        <v>570</v>
      </c>
      <c r="D23" s="224" t="s">
        <v>550</v>
      </c>
      <c r="E23" s="229">
        <v>1</v>
      </c>
      <c r="F23" s="240"/>
      <c r="G23" s="238">
        <f>ROUND(E23*F23,2)</f>
        <v>0</v>
      </c>
      <c r="H23" s="237"/>
      <c r="I23" s="265" t="s">
        <v>303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 t="s">
        <v>304</v>
      </c>
      <c r="AF23" s="204"/>
      <c r="AG23" s="204"/>
      <c r="AH23" s="204"/>
      <c r="AI23" s="204"/>
      <c r="AJ23" s="204"/>
      <c r="AK23" s="204"/>
      <c r="AL23" s="204"/>
      <c r="AM23" s="204">
        <v>21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63">
        <v>16</v>
      </c>
      <c r="B24" s="220" t="s">
        <v>571</v>
      </c>
      <c r="C24" s="249" t="s">
        <v>572</v>
      </c>
      <c r="D24" s="224" t="s">
        <v>550</v>
      </c>
      <c r="E24" s="229">
        <v>1</v>
      </c>
      <c r="F24" s="240"/>
      <c r="G24" s="238">
        <f>ROUND(E24*F24,2)</f>
        <v>0</v>
      </c>
      <c r="H24" s="237"/>
      <c r="I24" s="265" t="s">
        <v>303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 t="s">
        <v>304</v>
      </c>
      <c r="AF24" s="204"/>
      <c r="AG24" s="204"/>
      <c r="AH24" s="204"/>
      <c r="AI24" s="204"/>
      <c r="AJ24" s="204"/>
      <c r="AK24" s="204"/>
      <c r="AL24" s="204"/>
      <c r="AM24" s="204">
        <v>21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22.5" outlineLevel="1" x14ac:dyDescent="0.2">
      <c r="A25" s="263">
        <v>17</v>
      </c>
      <c r="B25" s="220" t="s">
        <v>573</v>
      </c>
      <c r="C25" s="249" t="s">
        <v>574</v>
      </c>
      <c r="D25" s="224" t="s">
        <v>550</v>
      </c>
      <c r="E25" s="229">
        <v>3</v>
      </c>
      <c r="F25" s="240"/>
      <c r="G25" s="238">
        <f>ROUND(E25*F25,2)</f>
        <v>0</v>
      </c>
      <c r="H25" s="237"/>
      <c r="I25" s="265" t="s">
        <v>303</v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 t="s">
        <v>304</v>
      </c>
      <c r="AF25" s="204"/>
      <c r="AG25" s="204"/>
      <c r="AH25" s="204"/>
      <c r="AI25" s="204"/>
      <c r="AJ25" s="204"/>
      <c r="AK25" s="204"/>
      <c r="AL25" s="204"/>
      <c r="AM25" s="204">
        <v>21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22.5" outlineLevel="1" x14ac:dyDescent="0.2">
      <c r="A26" s="263">
        <v>18</v>
      </c>
      <c r="B26" s="220" t="s">
        <v>575</v>
      </c>
      <c r="C26" s="249" t="s">
        <v>576</v>
      </c>
      <c r="D26" s="224" t="s">
        <v>550</v>
      </c>
      <c r="E26" s="229">
        <v>1</v>
      </c>
      <c r="F26" s="240"/>
      <c r="G26" s="238">
        <f>ROUND(E26*F26,2)</f>
        <v>0</v>
      </c>
      <c r="H26" s="237"/>
      <c r="I26" s="265" t="s">
        <v>303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 t="s">
        <v>304</v>
      </c>
      <c r="AF26" s="204"/>
      <c r="AG26" s="204"/>
      <c r="AH26" s="204"/>
      <c r="AI26" s="204"/>
      <c r="AJ26" s="204"/>
      <c r="AK26" s="204"/>
      <c r="AL26" s="204"/>
      <c r="AM26" s="204">
        <v>21</v>
      </c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33.75" outlineLevel="1" x14ac:dyDescent="0.2">
      <c r="A27" s="263">
        <v>19</v>
      </c>
      <c r="B27" s="220" t="s">
        <v>577</v>
      </c>
      <c r="C27" s="249" t="s">
        <v>578</v>
      </c>
      <c r="D27" s="224" t="s">
        <v>550</v>
      </c>
      <c r="E27" s="229">
        <v>75</v>
      </c>
      <c r="F27" s="240"/>
      <c r="G27" s="238">
        <f>ROUND(E27*F27,2)</f>
        <v>0</v>
      </c>
      <c r="H27" s="237"/>
      <c r="I27" s="265" t="s">
        <v>303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 t="s">
        <v>304</v>
      </c>
      <c r="AF27" s="204"/>
      <c r="AG27" s="204"/>
      <c r="AH27" s="204"/>
      <c r="AI27" s="204"/>
      <c r="AJ27" s="204"/>
      <c r="AK27" s="204"/>
      <c r="AL27" s="204"/>
      <c r="AM27" s="204">
        <v>21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33.75" outlineLevel="1" x14ac:dyDescent="0.2">
      <c r="A28" s="263">
        <v>20</v>
      </c>
      <c r="B28" s="220" t="s">
        <v>579</v>
      </c>
      <c r="C28" s="249" t="s">
        <v>580</v>
      </c>
      <c r="D28" s="224" t="s">
        <v>550</v>
      </c>
      <c r="E28" s="229">
        <v>2</v>
      </c>
      <c r="F28" s="240"/>
      <c r="G28" s="238">
        <f>ROUND(E28*F28,2)</f>
        <v>0</v>
      </c>
      <c r="H28" s="237"/>
      <c r="I28" s="265" t="s">
        <v>303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 t="s">
        <v>304</v>
      </c>
      <c r="AF28" s="204"/>
      <c r="AG28" s="204"/>
      <c r="AH28" s="204"/>
      <c r="AI28" s="204"/>
      <c r="AJ28" s="204"/>
      <c r="AK28" s="204"/>
      <c r="AL28" s="204"/>
      <c r="AM28" s="204">
        <v>21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63">
        <v>21</v>
      </c>
      <c r="B29" s="220" t="s">
        <v>581</v>
      </c>
      <c r="C29" s="249" t="s">
        <v>582</v>
      </c>
      <c r="D29" s="224" t="s">
        <v>550</v>
      </c>
      <c r="E29" s="229">
        <v>1</v>
      </c>
      <c r="F29" s="240"/>
      <c r="G29" s="238">
        <f>ROUND(E29*F29,2)</f>
        <v>0</v>
      </c>
      <c r="H29" s="237"/>
      <c r="I29" s="265" t="s">
        <v>303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 t="s">
        <v>304</v>
      </c>
      <c r="AF29" s="204"/>
      <c r="AG29" s="204"/>
      <c r="AH29" s="204"/>
      <c r="AI29" s="204"/>
      <c r="AJ29" s="204"/>
      <c r="AK29" s="204"/>
      <c r="AL29" s="204"/>
      <c r="AM29" s="204">
        <v>21</v>
      </c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63">
        <v>22</v>
      </c>
      <c r="B30" s="220" t="s">
        <v>583</v>
      </c>
      <c r="C30" s="249" t="s">
        <v>584</v>
      </c>
      <c r="D30" s="224" t="s">
        <v>550</v>
      </c>
      <c r="E30" s="229">
        <v>4</v>
      </c>
      <c r="F30" s="240"/>
      <c r="G30" s="238">
        <f>ROUND(E30*F30,2)</f>
        <v>0</v>
      </c>
      <c r="H30" s="237"/>
      <c r="I30" s="265" t="s">
        <v>303</v>
      </c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 t="s">
        <v>304</v>
      </c>
      <c r="AF30" s="204"/>
      <c r="AG30" s="204"/>
      <c r="AH30" s="204"/>
      <c r="AI30" s="204"/>
      <c r="AJ30" s="204"/>
      <c r="AK30" s="204"/>
      <c r="AL30" s="204"/>
      <c r="AM30" s="204">
        <v>21</v>
      </c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22.5" outlineLevel="1" x14ac:dyDescent="0.2">
      <c r="A31" s="263">
        <v>23</v>
      </c>
      <c r="B31" s="220" t="s">
        <v>585</v>
      </c>
      <c r="C31" s="249" t="s">
        <v>586</v>
      </c>
      <c r="D31" s="224" t="s">
        <v>550</v>
      </c>
      <c r="E31" s="229">
        <v>7</v>
      </c>
      <c r="F31" s="240"/>
      <c r="G31" s="238">
        <f>ROUND(E31*F31,2)</f>
        <v>0</v>
      </c>
      <c r="H31" s="237"/>
      <c r="I31" s="265" t="s">
        <v>303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 t="s">
        <v>304</v>
      </c>
      <c r="AF31" s="204"/>
      <c r="AG31" s="204"/>
      <c r="AH31" s="204"/>
      <c r="AI31" s="204"/>
      <c r="AJ31" s="204"/>
      <c r="AK31" s="204"/>
      <c r="AL31" s="204"/>
      <c r="AM31" s="204">
        <v>21</v>
      </c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63">
        <v>24</v>
      </c>
      <c r="B32" s="220" t="s">
        <v>587</v>
      </c>
      <c r="C32" s="249" t="s">
        <v>588</v>
      </c>
      <c r="D32" s="224" t="s">
        <v>550</v>
      </c>
      <c r="E32" s="229">
        <v>8</v>
      </c>
      <c r="F32" s="240"/>
      <c r="G32" s="238">
        <f>ROUND(E32*F32,2)</f>
        <v>0</v>
      </c>
      <c r="H32" s="237"/>
      <c r="I32" s="265" t="s">
        <v>303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 t="s">
        <v>304</v>
      </c>
      <c r="AF32" s="204"/>
      <c r="AG32" s="204"/>
      <c r="AH32" s="204"/>
      <c r="AI32" s="204"/>
      <c r="AJ32" s="204"/>
      <c r="AK32" s="204"/>
      <c r="AL32" s="204"/>
      <c r="AM32" s="204">
        <v>21</v>
      </c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63">
        <v>25</v>
      </c>
      <c r="B33" s="220" t="s">
        <v>589</v>
      </c>
      <c r="C33" s="249" t="s">
        <v>590</v>
      </c>
      <c r="D33" s="224" t="s">
        <v>550</v>
      </c>
      <c r="E33" s="229">
        <v>322</v>
      </c>
      <c r="F33" s="240"/>
      <c r="G33" s="238">
        <f>ROUND(E33*F33,2)</f>
        <v>0</v>
      </c>
      <c r="H33" s="237"/>
      <c r="I33" s="265" t="s">
        <v>303</v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 t="s">
        <v>304</v>
      </c>
      <c r="AF33" s="204"/>
      <c r="AG33" s="204"/>
      <c r="AH33" s="204"/>
      <c r="AI33" s="204"/>
      <c r="AJ33" s="204"/>
      <c r="AK33" s="204"/>
      <c r="AL33" s="204"/>
      <c r="AM33" s="204">
        <v>21</v>
      </c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63">
        <v>26</v>
      </c>
      <c r="B34" s="220" t="s">
        <v>591</v>
      </c>
      <c r="C34" s="249" t="s">
        <v>592</v>
      </c>
      <c r="D34" s="224" t="s">
        <v>550</v>
      </c>
      <c r="E34" s="229">
        <v>161</v>
      </c>
      <c r="F34" s="240"/>
      <c r="G34" s="238">
        <f>ROUND(E34*F34,2)</f>
        <v>0</v>
      </c>
      <c r="H34" s="237"/>
      <c r="I34" s="265" t="s">
        <v>303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 t="s">
        <v>304</v>
      </c>
      <c r="AF34" s="204"/>
      <c r="AG34" s="204"/>
      <c r="AH34" s="204"/>
      <c r="AI34" s="204"/>
      <c r="AJ34" s="204"/>
      <c r="AK34" s="204"/>
      <c r="AL34" s="204"/>
      <c r="AM34" s="204">
        <v>21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63">
        <v>27</v>
      </c>
      <c r="B35" s="220" t="s">
        <v>593</v>
      </c>
      <c r="C35" s="249" t="s">
        <v>594</v>
      </c>
      <c r="D35" s="224" t="s">
        <v>550</v>
      </c>
      <c r="E35" s="229">
        <v>161</v>
      </c>
      <c r="F35" s="240"/>
      <c r="G35" s="238">
        <f>ROUND(E35*F35,2)</f>
        <v>0</v>
      </c>
      <c r="H35" s="237"/>
      <c r="I35" s="265" t="s">
        <v>303</v>
      </c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 t="s">
        <v>304</v>
      </c>
      <c r="AF35" s="204"/>
      <c r="AG35" s="204"/>
      <c r="AH35" s="204"/>
      <c r="AI35" s="204"/>
      <c r="AJ35" s="204"/>
      <c r="AK35" s="204"/>
      <c r="AL35" s="204"/>
      <c r="AM35" s="204">
        <v>21</v>
      </c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63">
        <v>28</v>
      </c>
      <c r="B36" s="220" t="s">
        <v>595</v>
      </c>
      <c r="C36" s="249" t="s">
        <v>596</v>
      </c>
      <c r="D36" s="224" t="s">
        <v>550</v>
      </c>
      <c r="E36" s="229">
        <v>1</v>
      </c>
      <c r="F36" s="240"/>
      <c r="G36" s="238">
        <f>ROUND(E36*F36,2)</f>
        <v>0</v>
      </c>
      <c r="H36" s="237"/>
      <c r="I36" s="265" t="s">
        <v>303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 t="s">
        <v>304</v>
      </c>
      <c r="AF36" s="204"/>
      <c r="AG36" s="204"/>
      <c r="AH36" s="204"/>
      <c r="AI36" s="204"/>
      <c r="AJ36" s="204"/>
      <c r="AK36" s="204"/>
      <c r="AL36" s="204"/>
      <c r="AM36" s="204">
        <v>21</v>
      </c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63">
        <v>29</v>
      </c>
      <c r="B37" s="220" t="s">
        <v>597</v>
      </c>
      <c r="C37" s="249" t="s">
        <v>598</v>
      </c>
      <c r="D37" s="224" t="s">
        <v>550</v>
      </c>
      <c r="E37" s="229">
        <v>30</v>
      </c>
      <c r="F37" s="240"/>
      <c r="G37" s="238">
        <f>ROUND(E37*F37,2)</f>
        <v>0</v>
      </c>
      <c r="H37" s="237"/>
      <c r="I37" s="265" t="s">
        <v>303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 t="s">
        <v>304</v>
      </c>
      <c r="AF37" s="204"/>
      <c r="AG37" s="204"/>
      <c r="AH37" s="204"/>
      <c r="AI37" s="204"/>
      <c r="AJ37" s="204"/>
      <c r="AK37" s="204"/>
      <c r="AL37" s="204"/>
      <c r="AM37" s="204">
        <v>21</v>
      </c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63">
        <v>30</v>
      </c>
      <c r="B38" s="220" t="s">
        <v>599</v>
      </c>
      <c r="C38" s="249" t="s">
        <v>600</v>
      </c>
      <c r="D38" s="224" t="s">
        <v>550</v>
      </c>
      <c r="E38" s="229">
        <v>30</v>
      </c>
      <c r="F38" s="240"/>
      <c r="G38" s="238">
        <f>ROUND(E38*F38,2)</f>
        <v>0</v>
      </c>
      <c r="H38" s="237"/>
      <c r="I38" s="265" t="s">
        <v>303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 t="s">
        <v>304</v>
      </c>
      <c r="AF38" s="204"/>
      <c r="AG38" s="204"/>
      <c r="AH38" s="204"/>
      <c r="AI38" s="204"/>
      <c r="AJ38" s="204"/>
      <c r="AK38" s="204"/>
      <c r="AL38" s="204"/>
      <c r="AM38" s="204">
        <v>21</v>
      </c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63">
        <v>31</v>
      </c>
      <c r="B39" s="220" t="s">
        <v>601</v>
      </c>
      <c r="C39" s="249" t="s">
        <v>602</v>
      </c>
      <c r="D39" s="224" t="s">
        <v>550</v>
      </c>
      <c r="E39" s="229">
        <v>160</v>
      </c>
      <c r="F39" s="240"/>
      <c r="G39" s="238">
        <f>ROUND(E39*F39,2)</f>
        <v>0</v>
      </c>
      <c r="H39" s="237"/>
      <c r="I39" s="265" t="s">
        <v>303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 t="s">
        <v>304</v>
      </c>
      <c r="AF39" s="204"/>
      <c r="AG39" s="204"/>
      <c r="AH39" s="204"/>
      <c r="AI39" s="204"/>
      <c r="AJ39" s="204"/>
      <c r="AK39" s="204"/>
      <c r="AL39" s="204"/>
      <c r="AM39" s="204">
        <v>21</v>
      </c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63">
        <v>32</v>
      </c>
      <c r="B40" s="220" t="s">
        <v>603</v>
      </c>
      <c r="C40" s="249" t="s">
        <v>604</v>
      </c>
      <c r="D40" s="224" t="s">
        <v>550</v>
      </c>
      <c r="E40" s="229">
        <v>100</v>
      </c>
      <c r="F40" s="240"/>
      <c r="G40" s="238">
        <f>ROUND(E40*F40,2)</f>
        <v>0</v>
      </c>
      <c r="H40" s="237"/>
      <c r="I40" s="265" t="s">
        <v>303</v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 t="s">
        <v>304</v>
      </c>
      <c r="AF40" s="204"/>
      <c r="AG40" s="204"/>
      <c r="AH40" s="204"/>
      <c r="AI40" s="204"/>
      <c r="AJ40" s="204"/>
      <c r="AK40" s="204"/>
      <c r="AL40" s="204"/>
      <c r="AM40" s="204">
        <v>21</v>
      </c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63">
        <v>33</v>
      </c>
      <c r="B41" s="220" t="s">
        <v>605</v>
      </c>
      <c r="C41" s="249" t="s">
        <v>606</v>
      </c>
      <c r="D41" s="224" t="s">
        <v>550</v>
      </c>
      <c r="E41" s="229">
        <v>50</v>
      </c>
      <c r="F41" s="240"/>
      <c r="G41" s="238">
        <f>ROUND(E41*F41,2)</f>
        <v>0</v>
      </c>
      <c r="H41" s="237"/>
      <c r="I41" s="265" t="s">
        <v>303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 t="s">
        <v>304</v>
      </c>
      <c r="AF41" s="204"/>
      <c r="AG41" s="204"/>
      <c r="AH41" s="204"/>
      <c r="AI41" s="204"/>
      <c r="AJ41" s="204"/>
      <c r="AK41" s="204"/>
      <c r="AL41" s="204"/>
      <c r="AM41" s="204">
        <v>21</v>
      </c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22.5" outlineLevel="1" x14ac:dyDescent="0.2">
      <c r="A42" s="263">
        <v>34</v>
      </c>
      <c r="B42" s="220" t="s">
        <v>607</v>
      </c>
      <c r="C42" s="249" t="s">
        <v>608</v>
      </c>
      <c r="D42" s="224" t="s">
        <v>550</v>
      </c>
      <c r="E42" s="229">
        <v>20</v>
      </c>
      <c r="F42" s="240"/>
      <c r="G42" s="238">
        <f>ROUND(E42*F42,2)</f>
        <v>0</v>
      </c>
      <c r="H42" s="237"/>
      <c r="I42" s="265" t="s">
        <v>303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 t="s">
        <v>304</v>
      </c>
      <c r="AF42" s="204"/>
      <c r="AG42" s="204"/>
      <c r="AH42" s="204"/>
      <c r="AI42" s="204"/>
      <c r="AJ42" s="204"/>
      <c r="AK42" s="204"/>
      <c r="AL42" s="204"/>
      <c r="AM42" s="204">
        <v>21</v>
      </c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22.5" outlineLevel="1" x14ac:dyDescent="0.2">
      <c r="A43" s="263">
        <v>35</v>
      </c>
      <c r="B43" s="220" t="s">
        <v>609</v>
      </c>
      <c r="C43" s="249" t="s">
        <v>610</v>
      </c>
      <c r="D43" s="224" t="s">
        <v>550</v>
      </c>
      <c r="E43" s="229">
        <v>10</v>
      </c>
      <c r="F43" s="240"/>
      <c r="G43" s="238">
        <f>ROUND(E43*F43,2)</f>
        <v>0</v>
      </c>
      <c r="H43" s="237"/>
      <c r="I43" s="265" t="s">
        <v>303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 t="s">
        <v>304</v>
      </c>
      <c r="AF43" s="204"/>
      <c r="AG43" s="204"/>
      <c r="AH43" s="204"/>
      <c r="AI43" s="204"/>
      <c r="AJ43" s="204"/>
      <c r="AK43" s="204"/>
      <c r="AL43" s="204"/>
      <c r="AM43" s="204">
        <v>21</v>
      </c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63">
        <v>36</v>
      </c>
      <c r="B44" s="220" t="s">
        <v>611</v>
      </c>
      <c r="C44" s="249" t="s">
        <v>612</v>
      </c>
      <c r="D44" s="224" t="s">
        <v>613</v>
      </c>
      <c r="E44" s="229">
        <v>1</v>
      </c>
      <c r="F44" s="240"/>
      <c r="G44" s="238">
        <f>ROUND(E44*F44,2)</f>
        <v>0</v>
      </c>
      <c r="H44" s="237"/>
      <c r="I44" s="265" t="s">
        <v>303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 t="s">
        <v>304</v>
      </c>
      <c r="AF44" s="204"/>
      <c r="AG44" s="204"/>
      <c r="AH44" s="204"/>
      <c r="AI44" s="204"/>
      <c r="AJ44" s="204"/>
      <c r="AK44" s="204"/>
      <c r="AL44" s="204"/>
      <c r="AM44" s="204">
        <v>21</v>
      </c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x14ac:dyDescent="0.2">
      <c r="A45" s="258" t="s">
        <v>138</v>
      </c>
      <c r="B45" s="219" t="s">
        <v>87</v>
      </c>
      <c r="C45" s="246" t="s">
        <v>88</v>
      </c>
      <c r="D45" s="222"/>
      <c r="E45" s="227"/>
      <c r="F45" s="241">
        <f>SUM(G46:G77)</f>
        <v>0</v>
      </c>
      <c r="G45" s="242"/>
      <c r="H45" s="234"/>
      <c r="I45" s="264"/>
      <c r="AE45" t="s">
        <v>139</v>
      </c>
    </row>
    <row r="46" spans="1:60" ht="22.5" outlineLevel="1" x14ac:dyDescent="0.2">
      <c r="A46" s="263">
        <v>37</v>
      </c>
      <c r="B46" s="220" t="s">
        <v>55</v>
      </c>
      <c r="C46" s="249" t="s">
        <v>549</v>
      </c>
      <c r="D46" s="224" t="s">
        <v>550</v>
      </c>
      <c r="E46" s="229">
        <v>1</v>
      </c>
      <c r="F46" s="240"/>
      <c r="G46" s="238">
        <f>ROUND(E46*F46,2)</f>
        <v>0</v>
      </c>
      <c r="H46" s="237"/>
      <c r="I46" s="265" t="s">
        <v>303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 t="s">
        <v>304</v>
      </c>
      <c r="AF46" s="204"/>
      <c r="AG46" s="204"/>
      <c r="AH46" s="204"/>
      <c r="AI46" s="204"/>
      <c r="AJ46" s="204"/>
      <c r="AK46" s="204"/>
      <c r="AL46" s="204"/>
      <c r="AM46" s="204">
        <v>21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63">
        <v>38</v>
      </c>
      <c r="B47" s="220" t="s">
        <v>57</v>
      </c>
      <c r="C47" s="249" t="s">
        <v>551</v>
      </c>
      <c r="D47" s="224" t="s">
        <v>550</v>
      </c>
      <c r="E47" s="229">
        <v>1</v>
      </c>
      <c r="F47" s="240"/>
      <c r="G47" s="238">
        <f>ROUND(E47*F47,2)</f>
        <v>0</v>
      </c>
      <c r="H47" s="237"/>
      <c r="I47" s="265" t="s">
        <v>303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 t="s">
        <v>304</v>
      </c>
      <c r="AF47" s="204"/>
      <c r="AG47" s="204"/>
      <c r="AH47" s="204"/>
      <c r="AI47" s="204"/>
      <c r="AJ47" s="204"/>
      <c r="AK47" s="204"/>
      <c r="AL47" s="204"/>
      <c r="AM47" s="204">
        <v>21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63">
        <v>39</v>
      </c>
      <c r="B48" s="220" t="s">
        <v>59</v>
      </c>
      <c r="C48" s="249" t="s">
        <v>552</v>
      </c>
      <c r="D48" s="224" t="s">
        <v>550</v>
      </c>
      <c r="E48" s="229">
        <v>2</v>
      </c>
      <c r="F48" s="240"/>
      <c r="G48" s="238">
        <f>ROUND(E48*F48,2)</f>
        <v>0</v>
      </c>
      <c r="H48" s="237"/>
      <c r="I48" s="265" t="s">
        <v>303</v>
      </c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 t="s">
        <v>304</v>
      </c>
      <c r="AF48" s="204"/>
      <c r="AG48" s="204"/>
      <c r="AH48" s="204"/>
      <c r="AI48" s="204"/>
      <c r="AJ48" s="204"/>
      <c r="AK48" s="204"/>
      <c r="AL48" s="204"/>
      <c r="AM48" s="204">
        <v>21</v>
      </c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63">
        <v>40</v>
      </c>
      <c r="B49" s="220" t="s">
        <v>61</v>
      </c>
      <c r="C49" s="249" t="s">
        <v>553</v>
      </c>
      <c r="D49" s="224" t="s">
        <v>550</v>
      </c>
      <c r="E49" s="229">
        <v>1</v>
      </c>
      <c r="F49" s="240"/>
      <c r="G49" s="238">
        <f>ROUND(E49*F49,2)</f>
        <v>0</v>
      </c>
      <c r="H49" s="237"/>
      <c r="I49" s="265" t="s">
        <v>303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 t="s">
        <v>304</v>
      </c>
      <c r="AF49" s="204"/>
      <c r="AG49" s="204"/>
      <c r="AH49" s="204"/>
      <c r="AI49" s="204"/>
      <c r="AJ49" s="204"/>
      <c r="AK49" s="204"/>
      <c r="AL49" s="204"/>
      <c r="AM49" s="204">
        <v>21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63">
        <v>41</v>
      </c>
      <c r="B50" s="220" t="s">
        <v>63</v>
      </c>
      <c r="C50" s="249" t="s">
        <v>554</v>
      </c>
      <c r="D50" s="224" t="s">
        <v>550</v>
      </c>
      <c r="E50" s="229">
        <v>1</v>
      </c>
      <c r="F50" s="240"/>
      <c r="G50" s="238">
        <f>ROUND(E50*F50,2)</f>
        <v>0</v>
      </c>
      <c r="H50" s="237"/>
      <c r="I50" s="265" t="s">
        <v>303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 t="s">
        <v>304</v>
      </c>
      <c r="AF50" s="204"/>
      <c r="AG50" s="204"/>
      <c r="AH50" s="204"/>
      <c r="AI50" s="204"/>
      <c r="AJ50" s="204"/>
      <c r="AK50" s="204"/>
      <c r="AL50" s="204"/>
      <c r="AM50" s="204">
        <v>21</v>
      </c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63">
        <v>42</v>
      </c>
      <c r="B51" s="220" t="s">
        <v>65</v>
      </c>
      <c r="C51" s="249" t="s">
        <v>555</v>
      </c>
      <c r="D51" s="224" t="s">
        <v>550</v>
      </c>
      <c r="E51" s="229">
        <v>1</v>
      </c>
      <c r="F51" s="240"/>
      <c r="G51" s="238">
        <f>ROUND(E51*F51,2)</f>
        <v>0</v>
      </c>
      <c r="H51" s="237"/>
      <c r="I51" s="265" t="s">
        <v>303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 t="s">
        <v>304</v>
      </c>
      <c r="AF51" s="204"/>
      <c r="AG51" s="204"/>
      <c r="AH51" s="204"/>
      <c r="AI51" s="204"/>
      <c r="AJ51" s="204"/>
      <c r="AK51" s="204"/>
      <c r="AL51" s="204"/>
      <c r="AM51" s="204">
        <v>21</v>
      </c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63">
        <v>43</v>
      </c>
      <c r="B52" s="220" t="s">
        <v>67</v>
      </c>
      <c r="C52" s="249" t="s">
        <v>556</v>
      </c>
      <c r="D52" s="224" t="s">
        <v>550</v>
      </c>
      <c r="E52" s="229">
        <v>1</v>
      </c>
      <c r="F52" s="240"/>
      <c r="G52" s="238">
        <f>ROUND(E52*F52,2)</f>
        <v>0</v>
      </c>
      <c r="H52" s="237"/>
      <c r="I52" s="265" t="s">
        <v>303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 t="s">
        <v>304</v>
      </c>
      <c r="AF52" s="204"/>
      <c r="AG52" s="204"/>
      <c r="AH52" s="204"/>
      <c r="AI52" s="204"/>
      <c r="AJ52" s="204"/>
      <c r="AK52" s="204"/>
      <c r="AL52" s="204"/>
      <c r="AM52" s="204">
        <v>21</v>
      </c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63">
        <v>44</v>
      </c>
      <c r="B53" s="220" t="s">
        <v>69</v>
      </c>
      <c r="C53" s="249" t="s">
        <v>557</v>
      </c>
      <c r="D53" s="224" t="s">
        <v>550</v>
      </c>
      <c r="E53" s="229">
        <v>1</v>
      </c>
      <c r="F53" s="240"/>
      <c r="G53" s="238">
        <f>ROUND(E53*F53,2)</f>
        <v>0</v>
      </c>
      <c r="H53" s="237"/>
      <c r="I53" s="265" t="s">
        <v>303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 t="s">
        <v>304</v>
      </c>
      <c r="AF53" s="204"/>
      <c r="AG53" s="204"/>
      <c r="AH53" s="204"/>
      <c r="AI53" s="204"/>
      <c r="AJ53" s="204"/>
      <c r="AK53" s="204"/>
      <c r="AL53" s="204"/>
      <c r="AM53" s="204">
        <v>21</v>
      </c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63">
        <v>45</v>
      </c>
      <c r="B54" s="220" t="s">
        <v>71</v>
      </c>
      <c r="C54" s="249" t="s">
        <v>558</v>
      </c>
      <c r="D54" s="224" t="s">
        <v>550</v>
      </c>
      <c r="E54" s="229">
        <v>1</v>
      </c>
      <c r="F54" s="240"/>
      <c r="G54" s="238">
        <f>ROUND(E54*F54,2)</f>
        <v>0</v>
      </c>
      <c r="H54" s="237"/>
      <c r="I54" s="265" t="s">
        <v>303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 t="s">
        <v>304</v>
      </c>
      <c r="AF54" s="204"/>
      <c r="AG54" s="204"/>
      <c r="AH54" s="204"/>
      <c r="AI54" s="204"/>
      <c r="AJ54" s="204"/>
      <c r="AK54" s="204"/>
      <c r="AL54" s="204"/>
      <c r="AM54" s="204">
        <v>21</v>
      </c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33.75" outlineLevel="1" x14ac:dyDescent="0.2">
      <c r="A55" s="263">
        <v>46</v>
      </c>
      <c r="B55" s="220" t="s">
        <v>559</v>
      </c>
      <c r="C55" s="249" t="s">
        <v>560</v>
      </c>
      <c r="D55" s="224" t="s">
        <v>550</v>
      </c>
      <c r="E55" s="229">
        <v>1</v>
      </c>
      <c r="F55" s="240"/>
      <c r="G55" s="238">
        <f>ROUND(E55*F55,2)</f>
        <v>0</v>
      </c>
      <c r="H55" s="237"/>
      <c r="I55" s="265" t="s">
        <v>303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 t="s">
        <v>304</v>
      </c>
      <c r="AF55" s="204"/>
      <c r="AG55" s="204"/>
      <c r="AH55" s="204"/>
      <c r="AI55" s="204"/>
      <c r="AJ55" s="204"/>
      <c r="AK55" s="204"/>
      <c r="AL55" s="204"/>
      <c r="AM55" s="204">
        <v>21</v>
      </c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63">
        <v>47</v>
      </c>
      <c r="B56" s="220" t="s">
        <v>561</v>
      </c>
      <c r="C56" s="249" t="s">
        <v>562</v>
      </c>
      <c r="D56" s="224" t="s">
        <v>550</v>
      </c>
      <c r="E56" s="229">
        <v>6</v>
      </c>
      <c r="F56" s="240"/>
      <c r="G56" s="238">
        <f>ROUND(E56*F56,2)</f>
        <v>0</v>
      </c>
      <c r="H56" s="237"/>
      <c r="I56" s="265" t="s">
        <v>303</v>
      </c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 t="s">
        <v>304</v>
      </c>
      <c r="AF56" s="204"/>
      <c r="AG56" s="204"/>
      <c r="AH56" s="204"/>
      <c r="AI56" s="204"/>
      <c r="AJ56" s="204"/>
      <c r="AK56" s="204"/>
      <c r="AL56" s="204"/>
      <c r="AM56" s="204">
        <v>21</v>
      </c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63">
        <v>48</v>
      </c>
      <c r="B57" s="220" t="s">
        <v>563</v>
      </c>
      <c r="C57" s="249" t="s">
        <v>564</v>
      </c>
      <c r="D57" s="224" t="s">
        <v>550</v>
      </c>
      <c r="E57" s="229">
        <v>12</v>
      </c>
      <c r="F57" s="240"/>
      <c r="G57" s="238">
        <f>ROUND(E57*F57,2)</f>
        <v>0</v>
      </c>
      <c r="H57" s="237"/>
      <c r="I57" s="265" t="s">
        <v>303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 t="s">
        <v>304</v>
      </c>
      <c r="AF57" s="204"/>
      <c r="AG57" s="204"/>
      <c r="AH57" s="204"/>
      <c r="AI57" s="204"/>
      <c r="AJ57" s="204"/>
      <c r="AK57" s="204"/>
      <c r="AL57" s="204"/>
      <c r="AM57" s="204">
        <v>21</v>
      </c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63">
        <v>49</v>
      </c>
      <c r="B58" s="220" t="s">
        <v>565</v>
      </c>
      <c r="C58" s="249" t="s">
        <v>566</v>
      </c>
      <c r="D58" s="224" t="s">
        <v>550</v>
      </c>
      <c r="E58" s="229">
        <v>12</v>
      </c>
      <c r="F58" s="240"/>
      <c r="G58" s="238">
        <f>ROUND(E58*F58,2)</f>
        <v>0</v>
      </c>
      <c r="H58" s="237"/>
      <c r="I58" s="265" t="s">
        <v>303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 t="s">
        <v>304</v>
      </c>
      <c r="AF58" s="204"/>
      <c r="AG58" s="204"/>
      <c r="AH58" s="204"/>
      <c r="AI58" s="204"/>
      <c r="AJ58" s="204"/>
      <c r="AK58" s="204"/>
      <c r="AL58" s="204"/>
      <c r="AM58" s="204">
        <v>21</v>
      </c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63">
        <v>50</v>
      </c>
      <c r="B59" s="220" t="s">
        <v>569</v>
      </c>
      <c r="C59" s="249" t="s">
        <v>570</v>
      </c>
      <c r="D59" s="224" t="s">
        <v>550</v>
      </c>
      <c r="E59" s="229">
        <v>1</v>
      </c>
      <c r="F59" s="240"/>
      <c r="G59" s="238">
        <f>ROUND(E59*F59,2)</f>
        <v>0</v>
      </c>
      <c r="H59" s="237"/>
      <c r="I59" s="265" t="s">
        <v>303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 t="s">
        <v>304</v>
      </c>
      <c r="AF59" s="204"/>
      <c r="AG59" s="204"/>
      <c r="AH59" s="204"/>
      <c r="AI59" s="204"/>
      <c r="AJ59" s="204"/>
      <c r="AK59" s="204"/>
      <c r="AL59" s="204"/>
      <c r="AM59" s="204">
        <v>21</v>
      </c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63">
        <v>51</v>
      </c>
      <c r="B60" s="220" t="s">
        <v>571</v>
      </c>
      <c r="C60" s="249" t="s">
        <v>572</v>
      </c>
      <c r="D60" s="224" t="s">
        <v>550</v>
      </c>
      <c r="E60" s="229">
        <v>1</v>
      </c>
      <c r="F60" s="240"/>
      <c r="G60" s="238">
        <f>ROUND(E60*F60,2)</f>
        <v>0</v>
      </c>
      <c r="H60" s="237"/>
      <c r="I60" s="265" t="s">
        <v>303</v>
      </c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 t="s">
        <v>304</v>
      </c>
      <c r="AF60" s="204"/>
      <c r="AG60" s="204"/>
      <c r="AH60" s="204"/>
      <c r="AI60" s="204"/>
      <c r="AJ60" s="204"/>
      <c r="AK60" s="204"/>
      <c r="AL60" s="204"/>
      <c r="AM60" s="204">
        <v>21</v>
      </c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22.5" outlineLevel="1" x14ac:dyDescent="0.2">
      <c r="A61" s="263">
        <v>52</v>
      </c>
      <c r="B61" s="220" t="s">
        <v>573</v>
      </c>
      <c r="C61" s="249" t="s">
        <v>574</v>
      </c>
      <c r="D61" s="224" t="s">
        <v>550</v>
      </c>
      <c r="E61" s="229">
        <v>2</v>
      </c>
      <c r="F61" s="240"/>
      <c r="G61" s="238">
        <f>ROUND(E61*F61,2)</f>
        <v>0</v>
      </c>
      <c r="H61" s="237"/>
      <c r="I61" s="265" t="s">
        <v>303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 t="s">
        <v>304</v>
      </c>
      <c r="AF61" s="204"/>
      <c r="AG61" s="204"/>
      <c r="AH61" s="204"/>
      <c r="AI61" s="204"/>
      <c r="AJ61" s="204"/>
      <c r="AK61" s="204"/>
      <c r="AL61" s="204"/>
      <c r="AM61" s="204">
        <v>21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t="22.5" outlineLevel="1" x14ac:dyDescent="0.2">
      <c r="A62" s="263">
        <v>53</v>
      </c>
      <c r="B62" s="220" t="s">
        <v>575</v>
      </c>
      <c r="C62" s="249" t="s">
        <v>576</v>
      </c>
      <c r="D62" s="224" t="s">
        <v>550</v>
      </c>
      <c r="E62" s="229">
        <v>1</v>
      </c>
      <c r="F62" s="240"/>
      <c r="G62" s="238">
        <f>ROUND(E62*F62,2)</f>
        <v>0</v>
      </c>
      <c r="H62" s="237"/>
      <c r="I62" s="265" t="s">
        <v>303</v>
      </c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 t="s">
        <v>304</v>
      </c>
      <c r="AF62" s="204"/>
      <c r="AG62" s="204"/>
      <c r="AH62" s="204"/>
      <c r="AI62" s="204"/>
      <c r="AJ62" s="204"/>
      <c r="AK62" s="204"/>
      <c r="AL62" s="204"/>
      <c r="AM62" s="204">
        <v>21</v>
      </c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33.75" outlineLevel="1" x14ac:dyDescent="0.2">
      <c r="A63" s="263">
        <v>54</v>
      </c>
      <c r="B63" s="220" t="s">
        <v>577</v>
      </c>
      <c r="C63" s="249" t="s">
        <v>578</v>
      </c>
      <c r="D63" s="224" t="s">
        <v>550</v>
      </c>
      <c r="E63" s="229">
        <v>61</v>
      </c>
      <c r="F63" s="240"/>
      <c r="G63" s="238">
        <f>ROUND(E63*F63,2)</f>
        <v>0</v>
      </c>
      <c r="H63" s="237"/>
      <c r="I63" s="265" t="s">
        <v>303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 t="s">
        <v>304</v>
      </c>
      <c r="AF63" s="204"/>
      <c r="AG63" s="204"/>
      <c r="AH63" s="204"/>
      <c r="AI63" s="204"/>
      <c r="AJ63" s="204"/>
      <c r="AK63" s="204"/>
      <c r="AL63" s="204"/>
      <c r="AM63" s="204">
        <v>21</v>
      </c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outlineLevel="1" x14ac:dyDescent="0.2">
      <c r="A64" s="263">
        <v>55</v>
      </c>
      <c r="B64" s="220" t="s">
        <v>579</v>
      </c>
      <c r="C64" s="249" t="s">
        <v>582</v>
      </c>
      <c r="D64" s="224" t="s">
        <v>550</v>
      </c>
      <c r="E64" s="229">
        <v>2</v>
      </c>
      <c r="F64" s="240"/>
      <c r="G64" s="238">
        <f>ROUND(E64*F64,2)</f>
        <v>0</v>
      </c>
      <c r="H64" s="237"/>
      <c r="I64" s="265" t="s">
        <v>303</v>
      </c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 t="s">
        <v>304</v>
      </c>
      <c r="AF64" s="204"/>
      <c r="AG64" s="204"/>
      <c r="AH64" s="204"/>
      <c r="AI64" s="204"/>
      <c r="AJ64" s="204"/>
      <c r="AK64" s="204"/>
      <c r="AL64" s="204"/>
      <c r="AM64" s="204">
        <v>21</v>
      </c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63">
        <v>56</v>
      </c>
      <c r="B65" s="220" t="s">
        <v>581</v>
      </c>
      <c r="C65" s="249" t="s">
        <v>584</v>
      </c>
      <c r="D65" s="224" t="s">
        <v>550</v>
      </c>
      <c r="E65" s="229">
        <v>1</v>
      </c>
      <c r="F65" s="240"/>
      <c r="G65" s="238">
        <f>ROUND(E65*F65,2)</f>
        <v>0</v>
      </c>
      <c r="H65" s="237"/>
      <c r="I65" s="265" t="s">
        <v>303</v>
      </c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 t="s">
        <v>304</v>
      </c>
      <c r="AF65" s="204"/>
      <c r="AG65" s="204"/>
      <c r="AH65" s="204"/>
      <c r="AI65" s="204"/>
      <c r="AJ65" s="204"/>
      <c r="AK65" s="204"/>
      <c r="AL65" s="204"/>
      <c r="AM65" s="204">
        <v>21</v>
      </c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ht="22.5" outlineLevel="1" x14ac:dyDescent="0.2">
      <c r="A66" s="263">
        <v>57</v>
      </c>
      <c r="B66" s="220" t="s">
        <v>583</v>
      </c>
      <c r="C66" s="249" t="s">
        <v>586</v>
      </c>
      <c r="D66" s="224" t="s">
        <v>550</v>
      </c>
      <c r="E66" s="229">
        <v>6</v>
      </c>
      <c r="F66" s="240"/>
      <c r="G66" s="238">
        <f>ROUND(E66*F66,2)</f>
        <v>0</v>
      </c>
      <c r="H66" s="237"/>
      <c r="I66" s="265" t="s">
        <v>303</v>
      </c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 t="s">
        <v>304</v>
      </c>
      <c r="AF66" s="204"/>
      <c r="AG66" s="204"/>
      <c r="AH66" s="204"/>
      <c r="AI66" s="204"/>
      <c r="AJ66" s="204"/>
      <c r="AK66" s="204"/>
      <c r="AL66" s="204"/>
      <c r="AM66" s="204">
        <v>21</v>
      </c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outlineLevel="1" x14ac:dyDescent="0.2">
      <c r="A67" s="263">
        <v>58</v>
      </c>
      <c r="B67" s="220" t="s">
        <v>585</v>
      </c>
      <c r="C67" s="249" t="s">
        <v>588</v>
      </c>
      <c r="D67" s="224" t="s">
        <v>550</v>
      </c>
      <c r="E67" s="229">
        <v>5</v>
      </c>
      <c r="F67" s="240"/>
      <c r="G67" s="238">
        <f>ROUND(E67*F67,2)</f>
        <v>0</v>
      </c>
      <c r="H67" s="237"/>
      <c r="I67" s="265" t="s">
        <v>303</v>
      </c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 t="s">
        <v>304</v>
      </c>
      <c r="AF67" s="204"/>
      <c r="AG67" s="204"/>
      <c r="AH67" s="204"/>
      <c r="AI67" s="204"/>
      <c r="AJ67" s="204"/>
      <c r="AK67" s="204"/>
      <c r="AL67" s="204"/>
      <c r="AM67" s="204">
        <v>21</v>
      </c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63">
        <v>59</v>
      </c>
      <c r="B68" s="220" t="s">
        <v>587</v>
      </c>
      <c r="C68" s="249" t="s">
        <v>590</v>
      </c>
      <c r="D68" s="224" t="s">
        <v>550</v>
      </c>
      <c r="E68" s="229">
        <v>252</v>
      </c>
      <c r="F68" s="240"/>
      <c r="G68" s="238">
        <f>ROUND(E68*F68,2)</f>
        <v>0</v>
      </c>
      <c r="H68" s="237"/>
      <c r="I68" s="265" t="s">
        <v>303</v>
      </c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 t="s">
        <v>304</v>
      </c>
      <c r="AF68" s="204"/>
      <c r="AG68" s="204"/>
      <c r="AH68" s="204"/>
      <c r="AI68" s="204"/>
      <c r="AJ68" s="204"/>
      <c r="AK68" s="204"/>
      <c r="AL68" s="204"/>
      <c r="AM68" s="204">
        <v>21</v>
      </c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63">
        <v>60</v>
      </c>
      <c r="B69" s="220" t="s">
        <v>589</v>
      </c>
      <c r="C69" s="249" t="s">
        <v>592</v>
      </c>
      <c r="D69" s="224" t="s">
        <v>550</v>
      </c>
      <c r="E69" s="229">
        <v>126</v>
      </c>
      <c r="F69" s="240"/>
      <c r="G69" s="238">
        <f>ROUND(E69*F69,2)</f>
        <v>0</v>
      </c>
      <c r="H69" s="237"/>
      <c r="I69" s="265" t="s">
        <v>303</v>
      </c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 t="s">
        <v>304</v>
      </c>
      <c r="AF69" s="204"/>
      <c r="AG69" s="204"/>
      <c r="AH69" s="204"/>
      <c r="AI69" s="204"/>
      <c r="AJ69" s="204"/>
      <c r="AK69" s="204"/>
      <c r="AL69" s="204"/>
      <c r="AM69" s="204">
        <v>21</v>
      </c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63">
        <v>61</v>
      </c>
      <c r="B70" s="220" t="s">
        <v>591</v>
      </c>
      <c r="C70" s="249" t="s">
        <v>594</v>
      </c>
      <c r="D70" s="224" t="s">
        <v>550</v>
      </c>
      <c r="E70" s="229">
        <v>126</v>
      </c>
      <c r="F70" s="240"/>
      <c r="G70" s="238">
        <f>ROUND(E70*F70,2)</f>
        <v>0</v>
      </c>
      <c r="H70" s="237"/>
      <c r="I70" s="265" t="s">
        <v>303</v>
      </c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 t="s">
        <v>304</v>
      </c>
      <c r="AF70" s="204"/>
      <c r="AG70" s="204"/>
      <c r="AH70" s="204"/>
      <c r="AI70" s="204"/>
      <c r="AJ70" s="204"/>
      <c r="AK70" s="204"/>
      <c r="AL70" s="204"/>
      <c r="AM70" s="204">
        <v>21</v>
      </c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63">
        <v>62</v>
      </c>
      <c r="B71" s="220" t="s">
        <v>593</v>
      </c>
      <c r="C71" s="249" t="s">
        <v>614</v>
      </c>
      <c r="D71" s="224" t="s">
        <v>550</v>
      </c>
      <c r="E71" s="229">
        <v>1</v>
      </c>
      <c r="F71" s="240"/>
      <c r="G71" s="238">
        <f>ROUND(E71*F71,2)</f>
        <v>0</v>
      </c>
      <c r="H71" s="237"/>
      <c r="I71" s="265" t="s">
        <v>303</v>
      </c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 t="s">
        <v>304</v>
      </c>
      <c r="AF71" s="204"/>
      <c r="AG71" s="204"/>
      <c r="AH71" s="204"/>
      <c r="AI71" s="204"/>
      <c r="AJ71" s="204"/>
      <c r="AK71" s="204"/>
      <c r="AL71" s="204"/>
      <c r="AM71" s="204">
        <v>21</v>
      </c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outlineLevel="1" x14ac:dyDescent="0.2">
      <c r="A72" s="263">
        <v>63</v>
      </c>
      <c r="B72" s="220" t="s">
        <v>595</v>
      </c>
      <c r="C72" s="249" t="s">
        <v>598</v>
      </c>
      <c r="D72" s="224" t="s">
        <v>550</v>
      </c>
      <c r="E72" s="229">
        <v>10</v>
      </c>
      <c r="F72" s="240"/>
      <c r="G72" s="238">
        <f>ROUND(E72*F72,2)</f>
        <v>0</v>
      </c>
      <c r="H72" s="237"/>
      <c r="I72" s="265" t="s">
        <v>303</v>
      </c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 t="s">
        <v>304</v>
      </c>
      <c r="AF72" s="204"/>
      <c r="AG72" s="204"/>
      <c r="AH72" s="204"/>
      <c r="AI72" s="204"/>
      <c r="AJ72" s="204"/>
      <c r="AK72" s="204"/>
      <c r="AL72" s="204"/>
      <c r="AM72" s="204">
        <v>21</v>
      </c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outlineLevel="1" x14ac:dyDescent="0.2">
      <c r="A73" s="263">
        <v>64</v>
      </c>
      <c r="B73" s="220" t="s">
        <v>597</v>
      </c>
      <c r="C73" s="249" t="s">
        <v>600</v>
      </c>
      <c r="D73" s="224" t="s">
        <v>550</v>
      </c>
      <c r="E73" s="229">
        <v>10</v>
      </c>
      <c r="F73" s="240"/>
      <c r="G73" s="238">
        <f>ROUND(E73*F73,2)</f>
        <v>0</v>
      </c>
      <c r="H73" s="237"/>
      <c r="I73" s="265" t="s">
        <v>303</v>
      </c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 t="s">
        <v>304</v>
      </c>
      <c r="AF73" s="204"/>
      <c r="AG73" s="204"/>
      <c r="AH73" s="204"/>
      <c r="AI73" s="204"/>
      <c r="AJ73" s="204"/>
      <c r="AK73" s="204"/>
      <c r="AL73" s="204"/>
      <c r="AM73" s="204">
        <v>21</v>
      </c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63">
        <v>65</v>
      </c>
      <c r="B74" s="220" t="s">
        <v>599</v>
      </c>
      <c r="C74" s="249" t="s">
        <v>602</v>
      </c>
      <c r="D74" s="224" t="s">
        <v>550</v>
      </c>
      <c r="E74" s="229">
        <v>120</v>
      </c>
      <c r="F74" s="240"/>
      <c r="G74" s="238">
        <f>ROUND(E74*F74,2)</f>
        <v>0</v>
      </c>
      <c r="H74" s="237"/>
      <c r="I74" s="265" t="s">
        <v>303</v>
      </c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 t="s">
        <v>304</v>
      </c>
      <c r="AF74" s="204"/>
      <c r="AG74" s="204"/>
      <c r="AH74" s="204"/>
      <c r="AI74" s="204"/>
      <c r="AJ74" s="204"/>
      <c r="AK74" s="204"/>
      <c r="AL74" s="204"/>
      <c r="AM74" s="204">
        <v>21</v>
      </c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63">
        <v>66</v>
      </c>
      <c r="B75" s="220" t="s">
        <v>601</v>
      </c>
      <c r="C75" s="249" t="s">
        <v>604</v>
      </c>
      <c r="D75" s="224" t="s">
        <v>550</v>
      </c>
      <c r="E75" s="229">
        <v>70</v>
      </c>
      <c r="F75" s="240"/>
      <c r="G75" s="238">
        <f>ROUND(E75*F75,2)</f>
        <v>0</v>
      </c>
      <c r="H75" s="237"/>
      <c r="I75" s="265" t="s">
        <v>303</v>
      </c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 t="s">
        <v>304</v>
      </c>
      <c r="AF75" s="204"/>
      <c r="AG75" s="204"/>
      <c r="AH75" s="204"/>
      <c r="AI75" s="204"/>
      <c r="AJ75" s="204"/>
      <c r="AK75" s="204"/>
      <c r="AL75" s="204"/>
      <c r="AM75" s="204">
        <v>21</v>
      </c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63">
        <v>67</v>
      </c>
      <c r="B76" s="220" t="s">
        <v>603</v>
      </c>
      <c r="C76" s="249" t="s">
        <v>606</v>
      </c>
      <c r="D76" s="224" t="s">
        <v>550</v>
      </c>
      <c r="E76" s="229">
        <v>30</v>
      </c>
      <c r="F76" s="240"/>
      <c r="G76" s="238">
        <f>ROUND(E76*F76,2)</f>
        <v>0</v>
      </c>
      <c r="H76" s="237"/>
      <c r="I76" s="265" t="s">
        <v>303</v>
      </c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 t="s">
        <v>304</v>
      </c>
      <c r="AF76" s="204"/>
      <c r="AG76" s="204"/>
      <c r="AH76" s="204"/>
      <c r="AI76" s="204"/>
      <c r="AJ76" s="204"/>
      <c r="AK76" s="204"/>
      <c r="AL76" s="204"/>
      <c r="AM76" s="204">
        <v>21</v>
      </c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ht="22.5" outlineLevel="1" x14ac:dyDescent="0.2">
      <c r="A77" s="263">
        <v>68</v>
      </c>
      <c r="B77" s="220" t="s">
        <v>605</v>
      </c>
      <c r="C77" s="249" t="s">
        <v>608</v>
      </c>
      <c r="D77" s="224" t="s">
        <v>550</v>
      </c>
      <c r="E77" s="229">
        <v>10</v>
      </c>
      <c r="F77" s="240"/>
      <c r="G77" s="238">
        <f>ROUND(E77*F77,2)</f>
        <v>0</v>
      </c>
      <c r="H77" s="237"/>
      <c r="I77" s="265" t="s">
        <v>303</v>
      </c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 t="s">
        <v>304</v>
      </c>
      <c r="AF77" s="204"/>
      <c r="AG77" s="204"/>
      <c r="AH77" s="204"/>
      <c r="AI77" s="204"/>
      <c r="AJ77" s="204"/>
      <c r="AK77" s="204"/>
      <c r="AL77" s="204"/>
      <c r="AM77" s="204">
        <v>21</v>
      </c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x14ac:dyDescent="0.2">
      <c r="A78" s="258" t="s">
        <v>138</v>
      </c>
      <c r="B78" s="219" t="s">
        <v>89</v>
      </c>
      <c r="C78" s="246" t="s">
        <v>90</v>
      </c>
      <c r="D78" s="222"/>
      <c r="E78" s="227"/>
      <c r="F78" s="241">
        <f>SUM(G79:G91)</f>
        <v>0</v>
      </c>
      <c r="G78" s="242"/>
      <c r="H78" s="234"/>
      <c r="I78" s="264"/>
      <c r="AE78" t="s">
        <v>139</v>
      </c>
    </row>
    <row r="79" spans="1:60" ht="22.5" outlineLevel="1" x14ac:dyDescent="0.2">
      <c r="A79" s="263">
        <v>69</v>
      </c>
      <c r="B79" s="220" t="s">
        <v>55</v>
      </c>
      <c r="C79" s="249" t="s">
        <v>615</v>
      </c>
      <c r="D79" s="224" t="s">
        <v>550</v>
      </c>
      <c r="E79" s="229">
        <v>1</v>
      </c>
      <c r="F79" s="240"/>
      <c r="G79" s="238">
        <f>ROUND(E79*F79,2)</f>
        <v>0</v>
      </c>
      <c r="H79" s="237"/>
      <c r="I79" s="265" t="s">
        <v>303</v>
      </c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 t="s">
        <v>304</v>
      </c>
      <c r="AF79" s="204"/>
      <c r="AG79" s="204"/>
      <c r="AH79" s="204"/>
      <c r="AI79" s="204"/>
      <c r="AJ79" s="204"/>
      <c r="AK79" s="204"/>
      <c r="AL79" s="204"/>
      <c r="AM79" s="204">
        <v>21</v>
      </c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63">
        <v>70</v>
      </c>
      <c r="B80" s="220" t="s">
        <v>57</v>
      </c>
      <c r="C80" s="249" t="s">
        <v>552</v>
      </c>
      <c r="D80" s="224" t="s">
        <v>550</v>
      </c>
      <c r="E80" s="229">
        <v>1</v>
      </c>
      <c r="F80" s="240"/>
      <c r="G80" s="238">
        <f>ROUND(E80*F80,2)</f>
        <v>0</v>
      </c>
      <c r="H80" s="237"/>
      <c r="I80" s="265" t="s">
        <v>303</v>
      </c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 t="s">
        <v>304</v>
      </c>
      <c r="AF80" s="204"/>
      <c r="AG80" s="204"/>
      <c r="AH80" s="204"/>
      <c r="AI80" s="204"/>
      <c r="AJ80" s="204"/>
      <c r="AK80" s="204"/>
      <c r="AL80" s="204"/>
      <c r="AM80" s="204">
        <v>21</v>
      </c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outlineLevel="1" x14ac:dyDescent="0.2">
      <c r="A81" s="263">
        <v>71</v>
      </c>
      <c r="B81" s="220" t="s">
        <v>59</v>
      </c>
      <c r="C81" s="249" t="s">
        <v>555</v>
      </c>
      <c r="D81" s="224" t="s">
        <v>550</v>
      </c>
      <c r="E81" s="229">
        <v>0.5</v>
      </c>
      <c r="F81" s="240"/>
      <c r="G81" s="238">
        <f>ROUND(E81*F81,2)</f>
        <v>0</v>
      </c>
      <c r="H81" s="237"/>
      <c r="I81" s="265" t="s">
        <v>303</v>
      </c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 t="s">
        <v>304</v>
      </c>
      <c r="AF81" s="204"/>
      <c r="AG81" s="204"/>
      <c r="AH81" s="204"/>
      <c r="AI81" s="204"/>
      <c r="AJ81" s="204"/>
      <c r="AK81" s="204"/>
      <c r="AL81" s="204"/>
      <c r="AM81" s="204">
        <v>21</v>
      </c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ht="22.5" outlineLevel="1" x14ac:dyDescent="0.2">
      <c r="A82" s="263">
        <v>72</v>
      </c>
      <c r="B82" s="220" t="s">
        <v>61</v>
      </c>
      <c r="C82" s="249" t="s">
        <v>616</v>
      </c>
      <c r="D82" s="224" t="s">
        <v>550</v>
      </c>
      <c r="E82" s="229">
        <v>1</v>
      </c>
      <c r="F82" s="240"/>
      <c r="G82" s="238">
        <f>ROUND(E82*F82,2)</f>
        <v>0</v>
      </c>
      <c r="H82" s="237"/>
      <c r="I82" s="265" t="s">
        <v>303</v>
      </c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 t="s">
        <v>304</v>
      </c>
      <c r="AF82" s="204"/>
      <c r="AG82" s="204"/>
      <c r="AH82" s="204"/>
      <c r="AI82" s="204"/>
      <c r="AJ82" s="204"/>
      <c r="AK82" s="204"/>
      <c r="AL82" s="204"/>
      <c r="AM82" s="204">
        <v>21</v>
      </c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ht="33.75" outlineLevel="1" x14ac:dyDescent="0.2">
      <c r="A83" s="263">
        <v>73</v>
      </c>
      <c r="B83" s="220" t="s">
        <v>63</v>
      </c>
      <c r="C83" s="249" t="s">
        <v>578</v>
      </c>
      <c r="D83" s="224" t="s">
        <v>550</v>
      </c>
      <c r="E83" s="229">
        <v>11</v>
      </c>
      <c r="F83" s="240"/>
      <c r="G83" s="238">
        <f>ROUND(E83*F83,2)</f>
        <v>0</v>
      </c>
      <c r="H83" s="237"/>
      <c r="I83" s="265" t="s">
        <v>303</v>
      </c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 t="s">
        <v>304</v>
      </c>
      <c r="AF83" s="204"/>
      <c r="AG83" s="204"/>
      <c r="AH83" s="204"/>
      <c r="AI83" s="204"/>
      <c r="AJ83" s="204"/>
      <c r="AK83" s="204"/>
      <c r="AL83" s="204"/>
      <c r="AM83" s="204">
        <v>21</v>
      </c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outlineLevel="1" x14ac:dyDescent="0.2">
      <c r="A84" s="263">
        <v>74</v>
      </c>
      <c r="B84" s="220" t="s">
        <v>65</v>
      </c>
      <c r="C84" s="249" t="s">
        <v>584</v>
      </c>
      <c r="D84" s="224" t="s">
        <v>550</v>
      </c>
      <c r="E84" s="229">
        <v>1</v>
      </c>
      <c r="F84" s="240"/>
      <c r="G84" s="238">
        <f>ROUND(E84*F84,2)</f>
        <v>0</v>
      </c>
      <c r="H84" s="237"/>
      <c r="I84" s="265" t="s">
        <v>303</v>
      </c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 t="s">
        <v>304</v>
      </c>
      <c r="AF84" s="204"/>
      <c r="AG84" s="204"/>
      <c r="AH84" s="204"/>
      <c r="AI84" s="204"/>
      <c r="AJ84" s="204"/>
      <c r="AK84" s="204"/>
      <c r="AL84" s="204"/>
      <c r="AM84" s="204">
        <v>21</v>
      </c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ht="22.5" outlineLevel="1" x14ac:dyDescent="0.2">
      <c r="A85" s="263">
        <v>75</v>
      </c>
      <c r="B85" s="220" t="s">
        <v>67</v>
      </c>
      <c r="C85" s="249" t="s">
        <v>586</v>
      </c>
      <c r="D85" s="224" t="s">
        <v>550</v>
      </c>
      <c r="E85" s="229">
        <v>1</v>
      </c>
      <c r="F85" s="240"/>
      <c r="G85" s="238">
        <f>ROUND(E85*F85,2)</f>
        <v>0</v>
      </c>
      <c r="H85" s="237"/>
      <c r="I85" s="265" t="s">
        <v>303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 t="s">
        <v>304</v>
      </c>
      <c r="AF85" s="204"/>
      <c r="AG85" s="204"/>
      <c r="AH85" s="204"/>
      <c r="AI85" s="204"/>
      <c r="AJ85" s="204"/>
      <c r="AK85" s="204"/>
      <c r="AL85" s="204"/>
      <c r="AM85" s="204">
        <v>21</v>
      </c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outlineLevel="1" x14ac:dyDescent="0.2">
      <c r="A86" s="263">
        <v>76</v>
      </c>
      <c r="B86" s="220" t="s">
        <v>69</v>
      </c>
      <c r="C86" s="249" t="s">
        <v>588</v>
      </c>
      <c r="D86" s="224" t="s">
        <v>550</v>
      </c>
      <c r="E86" s="229">
        <v>1</v>
      </c>
      <c r="F86" s="240"/>
      <c r="G86" s="238">
        <f>ROUND(E86*F86,2)</f>
        <v>0</v>
      </c>
      <c r="H86" s="237"/>
      <c r="I86" s="265" t="s">
        <v>303</v>
      </c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 t="s">
        <v>304</v>
      </c>
      <c r="AF86" s="204"/>
      <c r="AG86" s="204"/>
      <c r="AH86" s="204"/>
      <c r="AI86" s="204"/>
      <c r="AJ86" s="204"/>
      <c r="AK86" s="204"/>
      <c r="AL86" s="204"/>
      <c r="AM86" s="204">
        <v>21</v>
      </c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63">
        <v>77</v>
      </c>
      <c r="B87" s="220" t="s">
        <v>71</v>
      </c>
      <c r="C87" s="249" t="s">
        <v>590</v>
      </c>
      <c r="D87" s="224" t="s">
        <v>550</v>
      </c>
      <c r="E87" s="229">
        <v>48</v>
      </c>
      <c r="F87" s="240"/>
      <c r="G87" s="238">
        <f>ROUND(E87*F87,2)</f>
        <v>0</v>
      </c>
      <c r="H87" s="237"/>
      <c r="I87" s="265" t="s">
        <v>303</v>
      </c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 t="s">
        <v>304</v>
      </c>
      <c r="AF87" s="204"/>
      <c r="AG87" s="204"/>
      <c r="AH87" s="204"/>
      <c r="AI87" s="204"/>
      <c r="AJ87" s="204"/>
      <c r="AK87" s="204"/>
      <c r="AL87" s="204"/>
      <c r="AM87" s="204">
        <v>21</v>
      </c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outlineLevel="1" x14ac:dyDescent="0.2">
      <c r="A88" s="263">
        <v>78</v>
      </c>
      <c r="B88" s="220" t="s">
        <v>559</v>
      </c>
      <c r="C88" s="249" t="s">
        <v>592</v>
      </c>
      <c r="D88" s="224" t="s">
        <v>550</v>
      </c>
      <c r="E88" s="229">
        <v>24</v>
      </c>
      <c r="F88" s="240"/>
      <c r="G88" s="238">
        <f>ROUND(E88*F88,2)</f>
        <v>0</v>
      </c>
      <c r="H88" s="237"/>
      <c r="I88" s="265" t="s">
        <v>303</v>
      </c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 t="s">
        <v>304</v>
      </c>
      <c r="AF88" s="204"/>
      <c r="AG88" s="204"/>
      <c r="AH88" s="204"/>
      <c r="AI88" s="204"/>
      <c r="AJ88" s="204"/>
      <c r="AK88" s="204"/>
      <c r="AL88" s="204"/>
      <c r="AM88" s="204">
        <v>21</v>
      </c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outlineLevel="1" x14ac:dyDescent="0.2">
      <c r="A89" s="263">
        <v>79</v>
      </c>
      <c r="B89" s="220" t="s">
        <v>561</v>
      </c>
      <c r="C89" s="249" t="s">
        <v>594</v>
      </c>
      <c r="D89" s="224" t="s">
        <v>550</v>
      </c>
      <c r="E89" s="229">
        <v>24</v>
      </c>
      <c r="F89" s="240"/>
      <c r="G89" s="238">
        <f>ROUND(E89*F89,2)</f>
        <v>0</v>
      </c>
      <c r="H89" s="237"/>
      <c r="I89" s="265" t="s">
        <v>303</v>
      </c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 t="s">
        <v>304</v>
      </c>
      <c r="AF89" s="204"/>
      <c r="AG89" s="204"/>
      <c r="AH89" s="204"/>
      <c r="AI89" s="204"/>
      <c r="AJ89" s="204"/>
      <c r="AK89" s="204"/>
      <c r="AL89" s="204"/>
      <c r="AM89" s="204">
        <v>21</v>
      </c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outlineLevel="1" x14ac:dyDescent="0.2">
      <c r="A90" s="263">
        <v>80</v>
      </c>
      <c r="B90" s="220" t="s">
        <v>563</v>
      </c>
      <c r="C90" s="249" t="s">
        <v>602</v>
      </c>
      <c r="D90" s="224" t="s">
        <v>550</v>
      </c>
      <c r="E90" s="229">
        <v>24</v>
      </c>
      <c r="F90" s="240"/>
      <c r="G90" s="238">
        <f>ROUND(E90*F90,2)</f>
        <v>0</v>
      </c>
      <c r="H90" s="237"/>
      <c r="I90" s="265" t="s">
        <v>303</v>
      </c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 t="s">
        <v>304</v>
      </c>
      <c r="AF90" s="204"/>
      <c r="AG90" s="204"/>
      <c r="AH90" s="204"/>
      <c r="AI90" s="204"/>
      <c r="AJ90" s="204"/>
      <c r="AK90" s="204"/>
      <c r="AL90" s="204"/>
      <c r="AM90" s="204">
        <v>21</v>
      </c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outlineLevel="1" x14ac:dyDescent="0.2">
      <c r="A91" s="263">
        <v>81</v>
      </c>
      <c r="B91" s="220" t="s">
        <v>565</v>
      </c>
      <c r="C91" s="249" t="s">
        <v>604</v>
      </c>
      <c r="D91" s="224" t="s">
        <v>550</v>
      </c>
      <c r="E91" s="229">
        <v>22</v>
      </c>
      <c r="F91" s="240"/>
      <c r="G91" s="238">
        <f>ROUND(E91*F91,2)</f>
        <v>0</v>
      </c>
      <c r="H91" s="237"/>
      <c r="I91" s="265" t="s">
        <v>303</v>
      </c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 t="s">
        <v>304</v>
      </c>
      <c r="AF91" s="204"/>
      <c r="AG91" s="204"/>
      <c r="AH91" s="204"/>
      <c r="AI91" s="204"/>
      <c r="AJ91" s="204"/>
      <c r="AK91" s="204"/>
      <c r="AL91" s="204"/>
      <c r="AM91" s="204">
        <v>21</v>
      </c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x14ac:dyDescent="0.2">
      <c r="A92" s="258" t="s">
        <v>138</v>
      </c>
      <c r="B92" s="219" t="s">
        <v>91</v>
      </c>
      <c r="C92" s="246" t="s">
        <v>92</v>
      </c>
      <c r="D92" s="222"/>
      <c r="E92" s="227"/>
      <c r="F92" s="241">
        <f>SUM(G93:G105)</f>
        <v>0</v>
      </c>
      <c r="G92" s="242"/>
      <c r="H92" s="234"/>
      <c r="I92" s="264"/>
      <c r="AE92" t="s">
        <v>139</v>
      </c>
    </row>
    <row r="93" spans="1:60" ht="22.5" outlineLevel="1" x14ac:dyDescent="0.2">
      <c r="A93" s="263">
        <v>82</v>
      </c>
      <c r="B93" s="220" t="s">
        <v>55</v>
      </c>
      <c r="C93" s="249" t="s">
        <v>615</v>
      </c>
      <c r="D93" s="224" t="s">
        <v>550</v>
      </c>
      <c r="E93" s="229">
        <v>1</v>
      </c>
      <c r="F93" s="240"/>
      <c r="G93" s="238">
        <f>ROUND(E93*F93,2)</f>
        <v>0</v>
      </c>
      <c r="H93" s="237"/>
      <c r="I93" s="265" t="s">
        <v>303</v>
      </c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 t="s">
        <v>304</v>
      </c>
      <c r="AF93" s="204"/>
      <c r="AG93" s="204"/>
      <c r="AH93" s="204"/>
      <c r="AI93" s="204"/>
      <c r="AJ93" s="204"/>
      <c r="AK93" s="204"/>
      <c r="AL93" s="204"/>
      <c r="AM93" s="204">
        <v>21</v>
      </c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outlineLevel="1" x14ac:dyDescent="0.2">
      <c r="A94" s="263">
        <v>83</v>
      </c>
      <c r="B94" s="220" t="s">
        <v>57</v>
      </c>
      <c r="C94" s="249" t="s">
        <v>552</v>
      </c>
      <c r="D94" s="224" t="s">
        <v>550</v>
      </c>
      <c r="E94" s="229">
        <v>1</v>
      </c>
      <c r="F94" s="240"/>
      <c r="G94" s="238">
        <f>ROUND(E94*F94,2)</f>
        <v>0</v>
      </c>
      <c r="H94" s="237"/>
      <c r="I94" s="265" t="s">
        <v>303</v>
      </c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 t="s">
        <v>304</v>
      </c>
      <c r="AF94" s="204"/>
      <c r="AG94" s="204"/>
      <c r="AH94" s="204"/>
      <c r="AI94" s="204"/>
      <c r="AJ94" s="204"/>
      <c r="AK94" s="204"/>
      <c r="AL94" s="204"/>
      <c r="AM94" s="204">
        <v>21</v>
      </c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outlineLevel="1" x14ac:dyDescent="0.2">
      <c r="A95" s="263">
        <v>84</v>
      </c>
      <c r="B95" s="220" t="s">
        <v>59</v>
      </c>
      <c r="C95" s="249" t="s">
        <v>555</v>
      </c>
      <c r="D95" s="224" t="s">
        <v>550</v>
      </c>
      <c r="E95" s="229">
        <v>0.5</v>
      </c>
      <c r="F95" s="240"/>
      <c r="G95" s="238">
        <f>ROUND(E95*F95,2)</f>
        <v>0</v>
      </c>
      <c r="H95" s="237"/>
      <c r="I95" s="265" t="s">
        <v>303</v>
      </c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 t="s">
        <v>304</v>
      </c>
      <c r="AF95" s="204"/>
      <c r="AG95" s="204"/>
      <c r="AH95" s="204"/>
      <c r="AI95" s="204"/>
      <c r="AJ95" s="204"/>
      <c r="AK95" s="204"/>
      <c r="AL95" s="204"/>
      <c r="AM95" s="204">
        <v>21</v>
      </c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ht="22.5" outlineLevel="1" x14ac:dyDescent="0.2">
      <c r="A96" s="263">
        <v>85</v>
      </c>
      <c r="B96" s="220" t="s">
        <v>61</v>
      </c>
      <c r="C96" s="249" t="s">
        <v>616</v>
      </c>
      <c r="D96" s="224" t="s">
        <v>550</v>
      </c>
      <c r="E96" s="229">
        <v>1</v>
      </c>
      <c r="F96" s="240"/>
      <c r="G96" s="238">
        <f>ROUND(E96*F96,2)</f>
        <v>0</v>
      </c>
      <c r="H96" s="237"/>
      <c r="I96" s="265" t="s">
        <v>303</v>
      </c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 t="s">
        <v>304</v>
      </c>
      <c r="AF96" s="204"/>
      <c r="AG96" s="204"/>
      <c r="AH96" s="204"/>
      <c r="AI96" s="204"/>
      <c r="AJ96" s="204"/>
      <c r="AK96" s="204"/>
      <c r="AL96" s="204"/>
      <c r="AM96" s="204">
        <v>21</v>
      </c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ht="33.75" outlineLevel="1" x14ac:dyDescent="0.2">
      <c r="A97" s="263">
        <v>86</v>
      </c>
      <c r="B97" s="220" t="s">
        <v>63</v>
      </c>
      <c r="C97" s="249" t="s">
        <v>578</v>
      </c>
      <c r="D97" s="224" t="s">
        <v>550</v>
      </c>
      <c r="E97" s="229">
        <v>3</v>
      </c>
      <c r="F97" s="240"/>
      <c r="G97" s="238">
        <f>ROUND(E97*F97,2)</f>
        <v>0</v>
      </c>
      <c r="H97" s="237"/>
      <c r="I97" s="265" t="s">
        <v>303</v>
      </c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 t="s">
        <v>304</v>
      </c>
      <c r="AF97" s="204"/>
      <c r="AG97" s="204"/>
      <c r="AH97" s="204"/>
      <c r="AI97" s="204"/>
      <c r="AJ97" s="204"/>
      <c r="AK97" s="204"/>
      <c r="AL97" s="204"/>
      <c r="AM97" s="204">
        <v>21</v>
      </c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outlineLevel="1" x14ac:dyDescent="0.2">
      <c r="A98" s="263">
        <v>87</v>
      </c>
      <c r="B98" s="220" t="s">
        <v>65</v>
      </c>
      <c r="C98" s="249" t="s">
        <v>584</v>
      </c>
      <c r="D98" s="224" t="s">
        <v>550</v>
      </c>
      <c r="E98" s="229">
        <v>1</v>
      </c>
      <c r="F98" s="240"/>
      <c r="G98" s="238">
        <f>ROUND(E98*F98,2)</f>
        <v>0</v>
      </c>
      <c r="H98" s="237"/>
      <c r="I98" s="265" t="s">
        <v>303</v>
      </c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 t="s">
        <v>304</v>
      </c>
      <c r="AF98" s="204"/>
      <c r="AG98" s="204"/>
      <c r="AH98" s="204"/>
      <c r="AI98" s="204"/>
      <c r="AJ98" s="204"/>
      <c r="AK98" s="204"/>
      <c r="AL98" s="204"/>
      <c r="AM98" s="204">
        <v>21</v>
      </c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ht="22.5" outlineLevel="1" x14ac:dyDescent="0.2">
      <c r="A99" s="263">
        <v>88</v>
      </c>
      <c r="B99" s="220" t="s">
        <v>67</v>
      </c>
      <c r="C99" s="249" t="s">
        <v>586</v>
      </c>
      <c r="D99" s="224" t="s">
        <v>550</v>
      </c>
      <c r="E99" s="229">
        <v>1</v>
      </c>
      <c r="F99" s="240"/>
      <c r="G99" s="238">
        <f>ROUND(E99*F99,2)</f>
        <v>0</v>
      </c>
      <c r="H99" s="237"/>
      <c r="I99" s="265" t="s">
        <v>303</v>
      </c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 t="s">
        <v>304</v>
      </c>
      <c r="AF99" s="204"/>
      <c r="AG99" s="204"/>
      <c r="AH99" s="204"/>
      <c r="AI99" s="204"/>
      <c r="AJ99" s="204"/>
      <c r="AK99" s="204"/>
      <c r="AL99" s="204"/>
      <c r="AM99" s="204">
        <v>21</v>
      </c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60" outlineLevel="1" x14ac:dyDescent="0.2">
      <c r="A100" s="263">
        <v>89</v>
      </c>
      <c r="B100" s="220" t="s">
        <v>69</v>
      </c>
      <c r="C100" s="249" t="s">
        <v>588</v>
      </c>
      <c r="D100" s="224" t="s">
        <v>550</v>
      </c>
      <c r="E100" s="229">
        <v>1</v>
      </c>
      <c r="F100" s="240"/>
      <c r="G100" s="238">
        <f>ROUND(E100*F100,2)</f>
        <v>0</v>
      </c>
      <c r="H100" s="237"/>
      <c r="I100" s="265" t="s">
        <v>303</v>
      </c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 t="s">
        <v>304</v>
      </c>
      <c r="AF100" s="204"/>
      <c r="AG100" s="204"/>
      <c r="AH100" s="204"/>
      <c r="AI100" s="204"/>
      <c r="AJ100" s="204"/>
      <c r="AK100" s="204"/>
      <c r="AL100" s="204"/>
      <c r="AM100" s="204">
        <v>21</v>
      </c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60" outlineLevel="1" x14ac:dyDescent="0.2">
      <c r="A101" s="263">
        <v>90</v>
      </c>
      <c r="B101" s="220" t="s">
        <v>71</v>
      </c>
      <c r="C101" s="249" t="s">
        <v>590</v>
      </c>
      <c r="D101" s="224" t="s">
        <v>550</v>
      </c>
      <c r="E101" s="229">
        <v>16</v>
      </c>
      <c r="F101" s="240"/>
      <c r="G101" s="238">
        <f>ROUND(E101*F101,2)</f>
        <v>0</v>
      </c>
      <c r="H101" s="237"/>
      <c r="I101" s="265" t="s">
        <v>303</v>
      </c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 t="s">
        <v>304</v>
      </c>
      <c r="AF101" s="204"/>
      <c r="AG101" s="204"/>
      <c r="AH101" s="204"/>
      <c r="AI101" s="204"/>
      <c r="AJ101" s="204"/>
      <c r="AK101" s="204"/>
      <c r="AL101" s="204"/>
      <c r="AM101" s="204">
        <v>21</v>
      </c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outlineLevel="1" x14ac:dyDescent="0.2">
      <c r="A102" s="263">
        <v>91</v>
      </c>
      <c r="B102" s="220" t="s">
        <v>559</v>
      </c>
      <c r="C102" s="249" t="s">
        <v>592</v>
      </c>
      <c r="D102" s="224" t="s">
        <v>550</v>
      </c>
      <c r="E102" s="229">
        <v>8</v>
      </c>
      <c r="F102" s="240"/>
      <c r="G102" s="238">
        <f>ROUND(E102*F102,2)</f>
        <v>0</v>
      </c>
      <c r="H102" s="237"/>
      <c r="I102" s="265" t="s">
        <v>303</v>
      </c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 t="s">
        <v>304</v>
      </c>
      <c r="AF102" s="204"/>
      <c r="AG102" s="204"/>
      <c r="AH102" s="204"/>
      <c r="AI102" s="204"/>
      <c r="AJ102" s="204"/>
      <c r="AK102" s="204"/>
      <c r="AL102" s="204"/>
      <c r="AM102" s="204">
        <v>21</v>
      </c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outlineLevel="1" x14ac:dyDescent="0.2">
      <c r="A103" s="263">
        <v>92</v>
      </c>
      <c r="B103" s="220" t="s">
        <v>561</v>
      </c>
      <c r="C103" s="249" t="s">
        <v>594</v>
      </c>
      <c r="D103" s="224" t="s">
        <v>550</v>
      </c>
      <c r="E103" s="229">
        <v>8</v>
      </c>
      <c r="F103" s="240"/>
      <c r="G103" s="238">
        <f>ROUND(E103*F103,2)</f>
        <v>0</v>
      </c>
      <c r="H103" s="237"/>
      <c r="I103" s="265" t="s">
        <v>303</v>
      </c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 t="s">
        <v>304</v>
      </c>
      <c r="AF103" s="204"/>
      <c r="AG103" s="204"/>
      <c r="AH103" s="204"/>
      <c r="AI103" s="204"/>
      <c r="AJ103" s="204"/>
      <c r="AK103" s="204"/>
      <c r="AL103" s="204"/>
      <c r="AM103" s="204">
        <v>21</v>
      </c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</row>
    <row r="104" spans="1:60" outlineLevel="1" x14ac:dyDescent="0.2">
      <c r="A104" s="263">
        <v>93</v>
      </c>
      <c r="B104" s="220" t="s">
        <v>563</v>
      </c>
      <c r="C104" s="249" t="s">
        <v>602</v>
      </c>
      <c r="D104" s="224" t="s">
        <v>550</v>
      </c>
      <c r="E104" s="229">
        <v>12</v>
      </c>
      <c r="F104" s="240"/>
      <c r="G104" s="238">
        <f>ROUND(E104*F104,2)</f>
        <v>0</v>
      </c>
      <c r="H104" s="237"/>
      <c r="I104" s="265" t="s">
        <v>303</v>
      </c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 t="s">
        <v>304</v>
      </c>
      <c r="AF104" s="204"/>
      <c r="AG104" s="204"/>
      <c r="AH104" s="204"/>
      <c r="AI104" s="204"/>
      <c r="AJ104" s="204"/>
      <c r="AK104" s="204"/>
      <c r="AL104" s="204"/>
      <c r="AM104" s="204">
        <v>21</v>
      </c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outlineLevel="1" x14ac:dyDescent="0.2">
      <c r="A105" s="263">
        <v>94</v>
      </c>
      <c r="B105" s="220" t="s">
        <v>565</v>
      </c>
      <c r="C105" s="249" t="s">
        <v>604</v>
      </c>
      <c r="D105" s="224" t="s">
        <v>550</v>
      </c>
      <c r="E105" s="229">
        <v>10</v>
      </c>
      <c r="F105" s="240"/>
      <c r="G105" s="238">
        <f>ROUND(E105*F105,2)</f>
        <v>0</v>
      </c>
      <c r="H105" s="237"/>
      <c r="I105" s="265" t="s">
        <v>303</v>
      </c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 t="s">
        <v>304</v>
      </c>
      <c r="AF105" s="204"/>
      <c r="AG105" s="204"/>
      <c r="AH105" s="204"/>
      <c r="AI105" s="204"/>
      <c r="AJ105" s="204"/>
      <c r="AK105" s="204"/>
      <c r="AL105" s="204"/>
      <c r="AM105" s="204">
        <v>21</v>
      </c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x14ac:dyDescent="0.2">
      <c r="A106" s="258" t="s">
        <v>138</v>
      </c>
      <c r="B106" s="219" t="s">
        <v>93</v>
      </c>
      <c r="C106" s="246" t="s">
        <v>94</v>
      </c>
      <c r="D106" s="222"/>
      <c r="E106" s="227"/>
      <c r="F106" s="241">
        <f>SUM(G107:G119)</f>
        <v>0</v>
      </c>
      <c r="G106" s="242"/>
      <c r="H106" s="234"/>
      <c r="I106" s="264"/>
      <c r="AE106" t="s">
        <v>139</v>
      </c>
    </row>
    <row r="107" spans="1:60" ht="22.5" outlineLevel="1" x14ac:dyDescent="0.2">
      <c r="A107" s="263">
        <v>95</v>
      </c>
      <c r="B107" s="220" t="s">
        <v>55</v>
      </c>
      <c r="C107" s="249" t="s">
        <v>615</v>
      </c>
      <c r="D107" s="224" t="s">
        <v>550</v>
      </c>
      <c r="E107" s="229">
        <v>1</v>
      </c>
      <c r="F107" s="240"/>
      <c r="G107" s="238">
        <f>ROUND(E107*F107,2)</f>
        <v>0</v>
      </c>
      <c r="H107" s="237"/>
      <c r="I107" s="265" t="s">
        <v>303</v>
      </c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 t="s">
        <v>304</v>
      </c>
      <c r="AF107" s="204"/>
      <c r="AG107" s="204"/>
      <c r="AH107" s="204"/>
      <c r="AI107" s="204"/>
      <c r="AJ107" s="204"/>
      <c r="AK107" s="204"/>
      <c r="AL107" s="204"/>
      <c r="AM107" s="204">
        <v>21</v>
      </c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</row>
    <row r="108" spans="1:60" outlineLevel="1" x14ac:dyDescent="0.2">
      <c r="A108" s="263">
        <v>96</v>
      </c>
      <c r="B108" s="220" t="s">
        <v>57</v>
      </c>
      <c r="C108" s="249" t="s">
        <v>552</v>
      </c>
      <c r="D108" s="224" t="s">
        <v>550</v>
      </c>
      <c r="E108" s="229">
        <v>1</v>
      </c>
      <c r="F108" s="240"/>
      <c r="G108" s="238">
        <f>ROUND(E108*F108,2)</f>
        <v>0</v>
      </c>
      <c r="H108" s="237"/>
      <c r="I108" s="265" t="s">
        <v>303</v>
      </c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 t="s">
        <v>304</v>
      </c>
      <c r="AF108" s="204"/>
      <c r="AG108" s="204"/>
      <c r="AH108" s="204"/>
      <c r="AI108" s="204"/>
      <c r="AJ108" s="204"/>
      <c r="AK108" s="204"/>
      <c r="AL108" s="204"/>
      <c r="AM108" s="204">
        <v>21</v>
      </c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60" outlineLevel="1" x14ac:dyDescent="0.2">
      <c r="A109" s="263">
        <v>97</v>
      </c>
      <c r="B109" s="220" t="s">
        <v>59</v>
      </c>
      <c r="C109" s="249" t="s">
        <v>555</v>
      </c>
      <c r="D109" s="224" t="s">
        <v>550</v>
      </c>
      <c r="E109" s="229">
        <v>0.5</v>
      </c>
      <c r="F109" s="240"/>
      <c r="G109" s="238">
        <f>ROUND(E109*F109,2)</f>
        <v>0</v>
      </c>
      <c r="H109" s="237"/>
      <c r="I109" s="265" t="s">
        <v>303</v>
      </c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 t="s">
        <v>304</v>
      </c>
      <c r="AF109" s="204"/>
      <c r="AG109" s="204"/>
      <c r="AH109" s="204"/>
      <c r="AI109" s="204"/>
      <c r="AJ109" s="204"/>
      <c r="AK109" s="204"/>
      <c r="AL109" s="204"/>
      <c r="AM109" s="204">
        <v>21</v>
      </c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</row>
    <row r="110" spans="1:60" ht="22.5" outlineLevel="1" x14ac:dyDescent="0.2">
      <c r="A110" s="263">
        <v>98</v>
      </c>
      <c r="B110" s="220" t="s">
        <v>61</v>
      </c>
      <c r="C110" s="249" t="s">
        <v>616</v>
      </c>
      <c r="D110" s="224" t="s">
        <v>550</v>
      </c>
      <c r="E110" s="229">
        <v>1</v>
      </c>
      <c r="F110" s="240"/>
      <c r="G110" s="238">
        <f>ROUND(E110*F110,2)</f>
        <v>0</v>
      </c>
      <c r="H110" s="237"/>
      <c r="I110" s="265" t="s">
        <v>303</v>
      </c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 t="s">
        <v>304</v>
      </c>
      <c r="AF110" s="204"/>
      <c r="AG110" s="204"/>
      <c r="AH110" s="204"/>
      <c r="AI110" s="204"/>
      <c r="AJ110" s="204"/>
      <c r="AK110" s="204"/>
      <c r="AL110" s="204"/>
      <c r="AM110" s="204">
        <v>21</v>
      </c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ht="33.75" outlineLevel="1" x14ac:dyDescent="0.2">
      <c r="A111" s="263">
        <v>99</v>
      </c>
      <c r="B111" s="220" t="s">
        <v>63</v>
      </c>
      <c r="C111" s="249" t="s">
        <v>578</v>
      </c>
      <c r="D111" s="224" t="s">
        <v>550</v>
      </c>
      <c r="E111" s="229">
        <v>11</v>
      </c>
      <c r="F111" s="240"/>
      <c r="G111" s="238">
        <f>ROUND(E111*F111,2)</f>
        <v>0</v>
      </c>
      <c r="H111" s="237"/>
      <c r="I111" s="265" t="s">
        <v>303</v>
      </c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 t="s">
        <v>304</v>
      </c>
      <c r="AF111" s="204"/>
      <c r="AG111" s="204"/>
      <c r="AH111" s="204"/>
      <c r="AI111" s="204"/>
      <c r="AJ111" s="204"/>
      <c r="AK111" s="204"/>
      <c r="AL111" s="204"/>
      <c r="AM111" s="204">
        <v>21</v>
      </c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</row>
    <row r="112" spans="1:60" outlineLevel="1" x14ac:dyDescent="0.2">
      <c r="A112" s="263">
        <v>100</v>
      </c>
      <c r="B112" s="220" t="s">
        <v>65</v>
      </c>
      <c r="C112" s="249" t="s">
        <v>584</v>
      </c>
      <c r="D112" s="224" t="s">
        <v>550</v>
      </c>
      <c r="E112" s="229">
        <v>1</v>
      </c>
      <c r="F112" s="240"/>
      <c r="G112" s="238">
        <f>ROUND(E112*F112,2)</f>
        <v>0</v>
      </c>
      <c r="H112" s="237"/>
      <c r="I112" s="265" t="s">
        <v>303</v>
      </c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 t="s">
        <v>304</v>
      </c>
      <c r="AF112" s="204"/>
      <c r="AG112" s="204"/>
      <c r="AH112" s="204"/>
      <c r="AI112" s="204"/>
      <c r="AJ112" s="204"/>
      <c r="AK112" s="204"/>
      <c r="AL112" s="204"/>
      <c r="AM112" s="204">
        <v>21</v>
      </c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ht="22.5" outlineLevel="1" x14ac:dyDescent="0.2">
      <c r="A113" s="263">
        <v>101</v>
      </c>
      <c r="B113" s="220" t="s">
        <v>67</v>
      </c>
      <c r="C113" s="249" t="s">
        <v>586</v>
      </c>
      <c r="D113" s="224" t="s">
        <v>550</v>
      </c>
      <c r="E113" s="229">
        <v>1</v>
      </c>
      <c r="F113" s="240"/>
      <c r="G113" s="238">
        <f>ROUND(E113*F113,2)</f>
        <v>0</v>
      </c>
      <c r="H113" s="237"/>
      <c r="I113" s="265" t="s">
        <v>303</v>
      </c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 t="s">
        <v>304</v>
      </c>
      <c r="AF113" s="204"/>
      <c r="AG113" s="204"/>
      <c r="AH113" s="204"/>
      <c r="AI113" s="204"/>
      <c r="AJ113" s="204"/>
      <c r="AK113" s="204"/>
      <c r="AL113" s="204"/>
      <c r="AM113" s="204">
        <v>21</v>
      </c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60" outlineLevel="1" x14ac:dyDescent="0.2">
      <c r="A114" s="263">
        <v>102</v>
      </c>
      <c r="B114" s="220" t="s">
        <v>69</v>
      </c>
      <c r="C114" s="249" t="s">
        <v>588</v>
      </c>
      <c r="D114" s="224" t="s">
        <v>550</v>
      </c>
      <c r="E114" s="229">
        <v>1</v>
      </c>
      <c r="F114" s="240"/>
      <c r="G114" s="238">
        <f>ROUND(E114*F114,2)</f>
        <v>0</v>
      </c>
      <c r="H114" s="237"/>
      <c r="I114" s="265" t="s">
        <v>303</v>
      </c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 t="s">
        <v>304</v>
      </c>
      <c r="AF114" s="204"/>
      <c r="AG114" s="204"/>
      <c r="AH114" s="204"/>
      <c r="AI114" s="204"/>
      <c r="AJ114" s="204"/>
      <c r="AK114" s="204"/>
      <c r="AL114" s="204"/>
      <c r="AM114" s="204">
        <v>21</v>
      </c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</row>
    <row r="115" spans="1:60" outlineLevel="1" x14ac:dyDescent="0.2">
      <c r="A115" s="263">
        <v>103</v>
      </c>
      <c r="B115" s="220" t="s">
        <v>71</v>
      </c>
      <c r="C115" s="249" t="s">
        <v>590</v>
      </c>
      <c r="D115" s="224" t="s">
        <v>550</v>
      </c>
      <c r="E115" s="229">
        <v>48</v>
      </c>
      <c r="F115" s="240"/>
      <c r="G115" s="238">
        <f>ROUND(E115*F115,2)</f>
        <v>0</v>
      </c>
      <c r="H115" s="237"/>
      <c r="I115" s="265" t="s">
        <v>303</v>
      </c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 t="s">
        <v>304</v>
      </c>
      <c r="AF115" s="204"/>
      <c r="AG115" s="204"/>
      <c r="AH115" s="204"/>
      <c r="AI115" s="204"/>
      <c r="AJ115" s="204"/>
      <c r="AK115" s="204"/>
      <c r="AL115" s="204"/>
      <c r="AM115" s="204">
        <v>21</v>
      </c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60" outlineLevel="1" x14ac:dyDescent="0.2">
      <c r="A116" s="263">
        <v>104</v>
      </c>
      <c r="B116" s="220" t="s">
        <v>559</v>
      </c>
      <c r="C116" s="249" t="s">
        <v>592</v>
      </c>
      <c r="D116" s="224" t="s">
        <v>550</v>
      </c>
      <c r="E116" s="229">
        <v>24</v>
      </c>
      <c r="F116" s="240"/>
      <c r="G116" s="238">
        <f>ROUND(E116*F116,2)</f>
        <v>0</v>
      </c>
      <c r="H116" s="237"/>
      <c r="I116" s="265" t="s">
        <v>303</v>
      </c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 t="s">
        <v>304</v>
      </c>
      <c r="AF116" s="204"/>
      <c r="AG116" s="204"/>
      <c r="AH116" s="204"/>
      <c r="AI116" s="204"/>
      <c r="AJ116" s="204"/>
      <c r="AK116" s="204"/>
      <c r="AL116" s="204"/>
      <c r="AM116" s="204">
        <v>21</v>
      </c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</row>
    <row r="117" spans="1:60" outlineLevel="1" x14ac:dyDescent="0.2">
      <c r="A117" s="263">
        <v>105</v>
      </c>
      <c r="B117" s="220" t="s">
        <v>561</v>
      </c>
      <c r="C117" s="249" t="s">
        <v>594</v>
      </c>
      <c r="D117" s="224" t="s">
        <v>550</v>
      </c>
      <c r="E117" s="229">
        <v>24</v>
      </c>
      <c r="F117" s="240"/>
      <c r="G117" s="238">
        <f>ROUND(E117*F117,2)</f>
        <v>0</v>
      </c>
      <c r="H117" s="237"/>
      <c r="I117" s="265" t="s">
        <v>303</v>
      </c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 t="s">
        <v>304</v>
      </c>
      <c r="AF117" s="204"/>
      <c r="AG117" s="204"/>
      <c r="AH117" s="204"/>
      <c r="AI117" s="204"/>
      <c r="AJ117" s="204"/>
      <c r="AK117" s="204"/>
      <c r="AL117" s="204"/>
      <c r="AM117" s="204">
        <v>21</v>
      </c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60" outlineLevel="1" x14ac:dyDescent="0.2">
      <c r="A118" s="263">
        <v>106</v>
      </c>
      <c r="B118" s="220" t="s">
        <v>563</v>
      </c>
      <c r="C118" s="249" t="s">
        <v>602</v>
      </c>
      <c r="D118" s="224" t="s">
        <v>550</v>
      </c>
      <c r="E118" s="229">
        <v>26</v>
      </c>
      <c r="F118" s="240"/>
      <c r="G118" s="238">
        <f>ROUND(E118*F118,2)</f>
        <v>0</v>
      </c>
      <c r="H118" s="237"/>
      <c r="I118" s="265" t="s">
        <v>303</v>
      </c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 t="s">
        <v>304</v>
      </c>
      <c r="AF118" s="204"/>
      <c r="AG118" s="204"/>
      <c r="AH118" s="204"/>
      <c r="AI118" s="204"/>
      <c r="AJ118" s="204"/>
      <c r="AK118" s="204"/>
      <c r="AL118" s="204"/>
      <c r="AM118" s="204">
        <v>21</v>
      </c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</row>
    <row r="119" spans="1:60" outlineLevel="1" x14ac:dyDescent="0.2">
      <c r="A119" s="263">
        <v>107</v>
      </c>
      <c r="B119" s="220" t="s">
        <v>565</v>
      </c>
      <c r="C119" s="249" t="s">
        <v>604</v>
      </c>
      <c r="D119" s="224" t="s">
        <v>550</v>
      </c>
      <c r="E119" s="229">
        <v>22</v>
      </c>
      <c r="F119" s="240"/>
      <c r="G119" s="238">
        <f>ROUND(E119*F119,2)</f>
        <v>0</v>
      </c>
      <c r="H119" s="237"/>
      <c r="I119" s="265" t="s">
        <v>303</v>
      </c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 t="s">
        <v>304</v>
      </c>
      <c r="AF119" s="204"/>
      <c r="AG119" s="204"/>
      <c r="AH119" s="204"/>
      <c r="AI119" s="204"/>
      <c r="AJ119" s="204"/>
      <c r="AK119" s="204"/>
      <c r="AL119" s="204"/>
      <c r="AM119" s="204">
        <v>21</v>
      </c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</row>
    <row r="120" spans="1:60" x14ac:dyDescent="0.2">
      <c r="A120" s="258" t="s">
        <v>138</v>
      </c>
      <c r="B120" s="219" t="s">
        <v>95</v>
      </c>
      <c r="C120" s="246" t="s">
        <v>96</v>
      </c>
      <c r="D120" s="222"/>
      <c r="E120" s="227"/>
      <c r="F120" s="241">
        <f>SUM(G121:G139)</f>
        <v>0</v>
      </c>
      <c r="G120" s="242"/>
      <c r="H120" s="234"/>
      <c r="I120" s="264"/>
      <c r="AE120" t="s">
        <v>139</v>
      </c>
    </row>
    <row r="121" spans="1:60" ht="22.5" outlineLevel="1" x14ac:dyDescent="0.2">
      <c r="A121" s="263">
        <v>108</v>
      </c>
      <c r="B121" s="220" t="s">
        <v>55</v>
      </c>
      <c r="C121" s="249" t="s">
        <v>617</v>
      </c>
      <c r="D121" s="224" t="s">
        <v>550</v>
      </c>
      <c r="E121" s="229">
        <v>1</v>
      </c>
      <c r="F121" s="240"/>
      <c r="G121" s="238">
        <f>ROUND(E121*F121,2)</f>
        <v>0</v>
      </c>
      <c r="H121" s="237"/>
      <c r="I121" s="265" t="s">
        <v>303</v>
      </c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 t="s">
        <v>304</v>
      </c>
      <c r="AF121" s="204"/>
      <c r="AG121" s="204"/>
      <c r="AH121" s="204"/>
      <c r="AI121" s="204"/>
      <c r="AJ121" s="204"/>
      <c r="AK121" s="204"/>
      <c r="AL121" s="204"/>
      <c r="AM121" s="204">
        <v>21</v>
      </c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</row>
    <row r="122" spans="1:60" outlineLevel="1" x14ac:dyDescent="0.2">
      <c r="A122" s="263">
        <v>109</v>
      </c>
      <c r="B122" s="220" t="s">
        <v>57</v>
      </c>
      <c r="C122" s="249" t="s">
        <v>552</v>
      </c>
      <c r="D122" s="224" t="s">
        <v>550</v>
      </c>
      <c r="E122" s="229">
        <v>1</v>
      </c>
      <c r="F122" s="240"/>
      <c r="G122" s="238">
        <f>ROUND(E122*F122,2)</f>
        <v>0</v>
      </c>
      <c r="H122" s="237"/>
      <c r="I122" s="265" t="s">
        <v>303</v>
      </c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 t="s">
        <v>304</v>
      </c>
      <c r="AF122" s="204"/>
      <c r="AG122" s="204"/>
      <c r="AH122" s="204"/>
      <c r="AI122" s="204"/>
      <c r="AJ122" s="204"/>
      <c r="AK122" s="204"/>
      <c r="AL122" s="204"/>
      <c r="AM122" s="204">
        <v>21</v>
      </c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</row>
    <row r="123" spans="1:60" outlineLevel="1" x14ac:dyDescent="0.2">
      <c r="A123" s="263">
        <v>110</v>
      </c>
      <c r="B123" s="220" t="s">
        <v>59</v>
      </c>
      <c r="C123" s="249" t="s">
        <v>555</v>
      </c>
      <c r="D123" s="224" t="s">
        <v>550</v>
      </c>
      <c r="E123" s="229">
        <v>1</v>
      </c>
      <c r="F123" s="240"/>
      <c r="G123" s="238">
        <f>ROUND(E123*F123,2)</f>
        <v>0</v>
      </c>
      <c r="H123" s="237"/>
      <c r="I123" s="265" t="s">
        <v>303</v>
      </c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 t="s">
        <v>304</v>
      </c>
      <c r="AF123" s="204"/>
      <c r="AG123" s="204"/>
      <c r="AH123" s="204"/>
      <c r="AI123" s="204"/>
      <c r="AJ123" s="204"/>
      <c r="AK123" s="204"/>
      <c r="AL123" s="204"/>
      <c r="AM123" s="204">
        <v>21</v>
      </c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</row>
    <row r="124" spans="1:60" outlineLevel="1" x14ac:dyDescent="0.2">
      <c r="A124" s="263">
        <v>111</v>
      </c>
      <c r="B124" s="220" t="s">
        <v>61</v>
      </c>
      <c r="C124" s="249" t="s">
        <v>618</v>
      </c>
      <c r="D124" s="224" t="s">
        <v>550</v>
      </c>
      <c r="E124" s="229">
        <v>1</v>
      </c>
      <c r="F124" s="240"/>
      <c r="G124" s="238">
        <f>ROUND(E124*F124,2)</f>
        <v>0</v>
      </c>
      <c r="H124" s="237"/>
      <c r="I124" s="265" t="s">
        <v>303</v>
      </c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 t="s">
        <v>304</v>
      </c>
      <c r="AF124" s="204"/>
      <c r="AG124" s="204"/>
      <c r="AH124" s="204"/>
      <c r="AI124" s="204"/>
      <c r="AJ124" s="204"/>
      <c r="AK124" s="204"/>
      <c r="AL124" s="204"/>
      <c r="AM124" s="204">
        <v>21</v>
      </c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</row>
    <row r="125" spans="1:60" outlineLevel="1" x14ac:dyDescent="0.2">
      <c r="A125" s="263">
        <v>112</v>
      </c>
      <c r="B125" s="220" t="s">
        <v>63</v>
      </c>
      <c r="C125" s="249" t="s">
        <v>558</v>
      </c>
      <c r="D125" s="224" t="s">
        <v>550</v>
      </c>
      <c r="E125" s="229">
        <v>1</v>
      </c>
      <c r="F125" s="240"/>
      <c r="G125" s="238">
        <f>ROUND(E125*F125,2)</f>
        <v>0</v>
      </c>
      <c r="H125" s="237"/>
      <c r="I125" s="265" t="s">
        <v>303</v>
      </c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 t="s">
        <v>304</v>
      </c>
      <c r="AF125" s="204"/>
      <c r="AG125" s="204"/>
      <c r="AH125" s="204"/>
      <c r="AI125" s="204"/>
      <c r="AJ125" s="204"/>
      <c r="AK125" s="204"/>
      <c r="AL125" s="204"/>
      <c r="AM125" s="204">
        <v>21</v>
      </c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</row>
    <row r="126" spans="1:60" ht="22.5" outlineLevel="1" x14ac:dyDescent="0.2">
      <c r="A126" s="263">
        <v>113</v>
      </c>
      <c r="B126" s="220" t="s">
        <v>65</v>
      </c>
      <c r="C126" s="249" t="s">
        <v>576</v>
      </c>
      <c r="D126" s="224" t="s">
        <v>550</v>
      </c>
      <c r="E126" s="229">
        <v>1</v>
      </c>
      <c r="F126" s="240"/>
      <c r="G126" s="238">
        <f>ROUND(E126*F126,2)</f>
        <v>0</v>
      </c>
      <c r="H126" s="237"/>
      <c r="I126" s="265" t="s">
        <v>303</v>
      </c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 t="s">
        <v>304</v>
      </c>
      <c r="AF126" s="204"/>
      <c r="AG126" s="204"/>
      <c r="AH126" s="204"/>
      <c r="AI126" s="204"/>
      <c r="AJ126" s="204"/>
      <c r="AK126" s="204"/>
      <c r="AL126" s="204"/>
      <c r="AM126" s="204">
        <v>21</v>
      </c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</row>
    <row r="127" spans="1:60" ht="22.5" outlineLevel="1" x14ac:dyDescent="0.2">
      <c r="A127" s="263">
        <v>114</v>
      </c>
      <c r="B127" s="220" t="s">
        <v>67</v>
      </c>
      <c r="C127" s="249" t="s">
        <v>586</v>
      </c>
      <c r="D127" s="224" t="s">
        <v>550</v>
      </c>
      <c r="E127" s="229">
        <v>13</v>
      </c>
      <c r="F127" s="240"/>
      <c r="G127" s="238">
        <f>ROUND(E127*F127,2)</f>
        <v>0</v>
      </c>
      <c r="H127" s="237"/>
      <c r="I127" s="265" t="s">
        <v>303</v>
      </c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 t="s">
        <v>304</v>
      </c>
      <c r="AF127" s="204"/>
      <c r="AG127" s="204"/>
      <c r="AH127" s="204"/>
      <c r="AI127" s="204"/>
      <c r="AJ127" s="204"/>
      <c r="AK127" s="204"/>
      <c r="AL127" s="204"/>
      <c r="AM127" s="204">
        <v>21</v>
      </c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</row>
    <row r="128" spans="1:60" outlineLevel="1" x14ac:dyDescent="0.2">
      <c r="A128" s="263">
        <v>115</v>
      </c>
      <c r="B128" s="220" t="s">
        <v>69</v>
      </c>
      <c r="C128" s="249" t="s">
        <v>584</v>
      </c>
      <c r="D128" s="224" t="s">
        <v>550</v>
      </c>
      <c r="E128" s="229">
        <v>2</v>
      </c>
      <c r="F128" s="240"/>
      <c r="G128" s="238">
        <f>ROUND(E128*F128,2)</f>
        <v>0</v>
      </c>
      <c r="H128" s="237"/>
      <c r="I128" s="265" t="s">
        <v>303</v>
      </c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 t="s">
        <v>304</v>
      </c>
      <c r="AF128" s="204"/>
      <c r="AG128" s="204"/>
      <c r="AH128" s="204"/>
      <c r="AI128" s="204"/>
      <c r="AJ128" s="204"/>
      <c r="AK128" s="204"/>
      <c r="AL128" s="204"/>
      <c r="AM128" s="204">
        <v>21</v>
      </c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</row>
    <row r="129" spans="1:60" outlineLevel="1" x14ac:dyDescent="0.2">
      <c r="A129" s="263">
        <v>116</v>
      </c>
      <c r="B129" s="220" t="s">
        <v>71</v>
      </c>
      <c r="C129" s="249" t="s">
        <v>582</v>
      </c>
      <c r="D129" s="224" t="s">
        <v>550</v>
      </c>
      <c r="E129" s="229">
        <v>2</v>
      </c>
      <c r="F129" s="240"/>
      <c r="G129" s="238">
        <f>ROUND(E129*F129,2)</f>
        <v>0</v>
      </c>
      <c r="H129" s="237"/>
      <c r="I129" s="265" t="s">
        <v>303</v>
      </c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 t="s">
        <v>304</v>
      </c>
      <c r="AF129" s="204"/>
      <c r="AG129" s="204"/>
      <c r="AH129" s="204"/>
      <c r="AI129" s="204"/>
      <c r="AJ129" s="204"/>
      <c r="AK129" s="204"/>
      <c r="AL129" s="204"/>
      <c r="AM129" s="204">
        <v>21</v>
      </c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</row>
    <row r="130" spans="1:60" ht="22.5" outlineLevel="1" x14ac:dyDescent="0.2">
      <c r="A130" s="263">
        <v>117</v>
      </c>
      <c r="B130" s="220" t="s">
        <v>559</v>
      </c>
      <c r="C130" s="249" t="s">
        <v>586</v>
      </c>
      <c r="D130" s="224" t="s">
        <v>550</v>
      </c>
      <c r="E130" s="229">
        <v>2</v>
      </c>
      <c r="F130" s="240"/>
      <c r="G130" s="238">
        <f>ROUND(E130*F130,2)</f>
        <v>0</v>
      </c>
      <c r="H130" s="237"/>
      <c r="I130" s="265" t="s">
        <v>303</v>
      </c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 t="s">
        <v>304</v>
      </c>
      <c r="AF130" s="204"/>
      <c r="AG130" s="204"/>
      <c r="AH130" s="204"/>
      <c r="AI130" s="204"/>
      <c r="AJ130" s="204"/>
      <c r="AK130" s="204"/>
      <c r="AL130" s="204"/>
      <c r="AM130" s="204">
        <v>21</v>
      </c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</row>
    <row r="131" spans="1:60" outlineLevel="1" x14ac:dyDescent="0.2">
      <c r="A131" s="263">
        <v>118</v>
      </c>
      <c r="B131" s="220" t="s">
        <v>563</v>
      </c>
      <c r="C131" s="249" t="s">
        <v>590</v>
      </c>
      <c r="D131" s="224" t="s">
        <v>550</v>
      </c>
      <c r="E131" s="229">
        <v>68</v>
      </c>
      <c r="F131" s="240"/>
      <c r="G131" s="238">
        <f>ROUND(E131*F131,2)</f>
        <v>0</v>
      </c>
      <c r="H131" s="237"/>
      <c r="I131" s="265" t="s">
        <v>303</v>
      </c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 t="s">
        <v>304</v>
      </c>
      <c r="AF131" s="204"/>
      <c r="AG131" s="204"/>
      <c r="AH131" s="204"/>
      <c r="AI131" s="204"/>
      <c r="AJ131" s="204"/>
      <c r="AK131" s="204"/>
      <c r="AL131" s="204"/>
      <c r="AM131" s="204">
        <v>21</v>
      </c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</row>
    <row r="132" spans="1:60" outlineLevel="1" x14ac:dyDescent="0.2">
      <c r="A132" s="263">
        <v>119</v>
      </c>
      <c r="B132" s="220" t="s">
        <v>565</v>
      </c>
      <c r="C132" s="249" t="s">
        <v>592</v>
      </c>
      <c r="D132" s="224" t="s">
        <v>550</v>
      </c>
      <c r="E132" s="229">
        <v>34</v>
      </c>
      <c r="F132" s="240"/>
      <c r="G132" s="238">
        <f>ROUND(E132*F132,2)</f>
        <v>0</v>
      </c>
      <c r="H132" s="237"/>
      <c r="I132" s="265" t="s">
        <v>303</v>
      </c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 t="s">
        <v>304</v>
      </c>
      <c r="AF132" s="204"/>
      <c r="AG132" s="204"/>
      <c r="AH132" s="204"/>
      <c r="AI132" s="204"/>
      <c r="AJ132" s="204"/>
      <c r="AK132" s="204"/>
      <c r="AL132" s="204"/>
      <c r="AM132" s="204">
        <v>21</v>
      </c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</row>
    <row r="133" spans="1:60" outlineLevel="1" x14ac:dyDescent="0.2">
      <c r="A133" s="263">
        <v>120</v>
      </c>
      <c r="B133" s="220" t="s">
        <v>567</v>
      </c>
      <c r="C133" s="249" t="s">
        <v>594</v>
      </c>
      <c r="D133" s="224" t="s">
        <v>550</v>
      </c>
      <c r="E133" s="229">
        <v>34</v>
      </c>
      <c r="F133" s="240"/>
      <c r="G133" s="238">
        <f>ROUND(E133*F133,2)</f>
        <v>0</v>
      </c>
      <c r="H133" s="237"/>
      <c r="I133" s="265" t="s">
        <v>303</v>
      </c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 t="s">
        <v>304</v>
      </c>
      <c r="AF133" s="204"/>
      <c r="AG133" s="204"/>
      <c r="AH133" s="204"/>
      <c r="AI133" s="204"/>
      <c r="AJ133" s="204"/>
      <c r="AK133" s="204"/>
      <c r="AL133" s="204"/>
      <c r="AM133" s="204">
        <v>21</v>
      </c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</row>
    <row r="134" spans="1:60" outlineLevel="1" x14ac:dyDescent="0.2">
      <c r="A134" s="263">
        <v>121</v>
      </c>
      <c r="B134" s="220" t="s">
        <v>569</v>
      </c>
      <c r="C134" s="249" t="s">
        <v>614</v>
      </c>
      <c r="D134" s="224" t="s">
        <v>550</v>
      </c>
      <c r="E134" s="229">
        <v>1</v>
      </c>
      <c r="F134" s="240"/>
      <c r="G134" s="238">
        <f>ROUND(E134*F134,2)</f>
        <v>0</v>
      </c>
      <c r="H134" s="237"/>
      <c r="I134" s="265" t="s">
        <v>303</v>
      </c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 t="s">
        <v>304</v>
      </c>
      <c r="AF134" s="204"/>
      <c r="AG134" s="204"/>
      <c r="AH134" s="204"/>
      <c r="AI134" s="204"/>
      <c r="AJ134" s="204"/>
      <c r="AK134" s="204"/>
      <c r="AL134" s="204"/>
      <c r="AM134" s="204">
        <v>21</v>
      </c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</row>
    <row r="135" spans="1:60" outlineLevel="1" x14ac:dyDescent="0.2">
      <c r="A135" s="263">
        <v>122</v>
      </c>
      <c r="B135" s="220" t="s">
        <v>571</v>
      </c>
      <c r="C135" s="249" t="s">
        <v>598</v>
      </c>
      <c r="D135" s="224" t="s">
        <v>550</v>
      </c>
      <c r="E135" s="229">
        <v>10</v>
      </c>
      <c r="F135" s="240"/>
      <c r="G135" s="238">
        <f>ROUND(E135*F135,2)</f>
        <v>0</v>
      </c>
      <c r="H135" s="237"/>
      <c r="I135" s="265" t="s">
        <v>303</v>
      </c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 t="s">
        <v>304</v>
      </c>
      <c r="AF135" s="204"/>
      <c r="AG135" s="204"/>
      <c r="AH135" s="204"/>
      <c r="AI135" s="204"/>
      <c r="AJ135" s="204"/>
      <c r="AK135" s="204"/>
      <c r="AL135" s="204"/>
      <c r="AM135" s="204">
        <v>21</v>
      </c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</row>
    <row r="136" spans="1:60" outlineLevel="1" x14ac:dyDescent="0.2">
      <c r="A136" s="263">
        <v>123</v>
      </c>
      <c r="B136" s="220" t="s">
        <v>573</v>
      </c>
      <c r="C136" s="249" t="s">
        <v>592</v>
      </c>
      <c r="D136" s="224" t="s">
        <v>550</v>
      </c>
      <c r="E136" s="229">
        <v>10</v>
      </c>
      <c r="F136" s="240"/>
      <c r="G136" s="238">
        <f>ROUND(E136*F136,2)</f>
        <v>0</v>
      </c>
      <c r="H136" s="237"/>
      <c r="I136" s="265" t="s">
        <v>303</v>
      </c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 t="s">
        <v>304</v>
      </c>
      <c r="AF136" s="204"/>
      <c r="AG136" s="204"/>
      <c r="AH136" s="204"/>
      <c r="AI136" s="204"/>
      <c r="AJ136" s="204"/>
      <c r="AK136" s="204"/>
      <c r="AL136" s="204"/>
      <c r="AM136" s="204">
        <v>21</v>
      </c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</row>
    <row r="137" spans="1:60" outlineLevel="1" x14ac:dyDescent="0.2">
      <c r="A137" s="263">
        <v>124</v>
      </c>
      <c r="B137" s="220" t="s">
        <v>575</v>
      </c>
      <c r="C137" s="249" t="s">
        <v>602</v>
      </c>
      <c r="D137" s="224" t="s">
        <v>550</v>
      </c>
      <c r="E137" s="229">
        <v>30</v>
      </c>
      <c r="F137" s="240"/>
      <c r="G137" s="238">
        <f>ROUND(E137*F137,2)</f>
        <v>0</v>
      </c>
      <c r="H137" s="237"/>
      <c r="I137" s="265" t="s">
        <v>303</v>
      </c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 t="s">
        <v>304</v>
      </c>
      <c r="AF137" s="204"/>
      <c r="AG137" s="204"/>
      <c r="AH137" s="204"/>
      <c r="AI137" s="204"/>
      <c r="AJ137" s="204"/>
      <c r="AK137" s="204"/>
      <c r="AL137" s="204"/>
      <c r="AM137" s="204">
        <v>21</v>
      </c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</row>
    <row r="138" spans="1:60" outlineLevel="1" x14ac:dyDescent="0.2">
      <c r="A138" s="263">
        <v>125</v>
      </c>
      <c r="B138" s="220" t="s">
        <v>577</v>
      </c>
      <c r="C138" s="249" t="s">
        <v>604</v>
      </c>
      <c r="D138" s="224" t="s">
        <v>550</v>
      </c>
      <c r="E138" s="229">
        <v>26</v>
      </c>
      <c r="F138" s="240"/>
      <c r="G138" s="238">
        <f>ROUND(E138*F138,2)</f>
        <v>0</v>
      </c>
      <c r="H138" s="237"/>
      <c r="I138" s="265" t="s">
        <v>303</v>
      </c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 t="s">
        <v>304</v>
      </c>
      <c r="AF138" s="204"/>
      <c r="AG138" s="204"/>
      <c r="AH138" s="204"/>
      <c r="AI138" s="204"/>
      <c r="AJ138" s="204"/>
      <c r="AK138" s="204"/>
      <c r="AL138" s="204"/>
      <c r="AM138" s="204">
        <v>21</v>
      </c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</row>
    <row r="139" spans="1:60" ht="22.5" outlineLevel="1" x14ac:dyDescent="0.2">
      <c r="A139" s="263">
        <v>126</v>
      </c>
      <c r="B139" s="220" t="s">
        <v>579</v>
      </c>
      <c r="C139" s="249" t="s">
        <v>608</v>
      </c>
      <c r="D139" s="224" t="s">
        <v>550</v>
      </c>
      <c r="E139" s="229">
        <v>12</v>
      </c>
      <c r="F139" s="240"/>
      <c r="G139" s="238">
        <f>ROUND(E139*F139,2)</f>
        <v>0</v>
      </c>
      <c r="H139" s="237"/>
      <c r="I139" s="265" t="s">
        <v>303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 t="s">
        <v>304</v>
      </c>
      <c r="AF139" s="204"/>
      <c r="AG139" s="204"/>
      <c r="AH139" s="204"/>
      <c r="AI139" s="204"/>
      <c r="AJ139" s="204"/>
      <c r="AK139" s="204"/>
      <c r="AL139" s="204"/>
      <c r="AM139" s="204">
        <v>21</v>
      </c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</row>
    <row r="140" spans="1:60" x14ac:dyDescent="0.2">
      <c r="A140" s="258" t="s">
        <v>138</v>
      </c>
      <c r="B140" s="219" t="s">
        <v>97</v>
      </c>
      <c r="C140" s="246" t="s">
        <v>98</v>
      </c>
      <c r="D140" s="222"/>
      <c r="E140" s="227"/>
      <c r="F140" s="241">
        <f>SUM(G141:G144)</f>
        <v>0</v>
      </c>
      <c r="G140" s="242"/>
      <c r="H140" s="234"/>
      <c r="I140" s="264"/>
      <c r="AE140" t="s">
        <v>139</v>
      </c>
    </row>
    <row r="141" spans="1:60" outlineLevel="1" x14ac:dyDescent="0.2">
      <c r="A141" s="263">
        <v>127</v>
      </c>
      <c r="B141" s="220" t="s">
        <v>55</v>
      </c>
      <c r="C141" s="249" t="s">
        <v>619</v>
      </c>
      <c r="D141" s="224" t="s">
        <v>613</v>
      </c>
      <c r="E141" s="229">
        <v>1</v>
      </c>
      <c r="F141" s="240"/>
      <c r="G141" s="238">
        <f>ROUND(E141*F141,2)</f>
        <v>0</v>
      </c>
      <c r="H141" s="237"/>
      <c r="I141" s="265" t="s">
        <v>303</v>
      </c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 t="s">
        <v>304</v>
      </c>
      <c r="AF141" s="204"/>
      <c r="AG141" s="204"/>
      <c r="AH141" s="204"/>
      <c r="AI141" s="204"/>
      <c r="AJ141" s="204"/>
      <c r="AK141" s="204"/>
      <c r="AL141" s="204"/>
      <c r="AM141" s="204">
        <v>21</v>
      </c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</row>
    <row r="142" spans="1:60" outlineLevel="1" x14ac:dyDescent="0.2">
      <c r="A142" s="263">
        <v>128</v>
      </c>
      <c r="B142" s="220" t="s">
        <v>57</v>
      </c>
      <c r="C142" s="249" t="s">
        <v>620</v>
      </c>
      <c r="D142" s="224" t="s">
        <v>613</v>
      </c>
      <c r="E142" s="229">
        <v>1</v>
      </c>
      <c r="F142" s="240"/>
      <c r="G142" s="238">
        <f>ROUND(E142*F142,2)</f>
        <v>0</v>
      </c>
      <c r="H142" s="237"/>
      <c r="I142" s="265" t="s">
        <v>303</v>
      </c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 t="s">
        <v>304</v>
      </c>
      <c r="AF142" s="204"/>
      <c r="AG142" s="204"/>
      <c r="AH142" s="204"/>
      <c r="AI142" s="204"/>
      <c r="AJ142" s="204"/>
      <c r="AK142" s="204"/>
      <c r="AL142" s="204"/>
      <c r="AM142" s="204">
        <v>21</v>
      </c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</row>
    <row r="143" spans="1:60" outlineLevel="1" x14ac:dyDescent="0.2">
      <c r="A143" s="263">
        <v>129</v>
      </c>
      <c r="B143" s="220" t="s">
        <v>59</v>
      </c>
      <c r="C143" s="249" t="s">
        <v>621</v>
      </c>
      <c r="D143" s="224" t="s">
        <v>613</v>
      </c>
      <c r="E143" s="229">
        <v>1</v>
      </c>
      <c r="F143" s="240"/>
      <c r="G143" s="238">
        <f>ROUND(E143*F143,2)</f>
        <v>0</v>
      </c>
      <c r="H143" s="237"/>
      <c r="I143" s="265" t="s">
        <v>303</v>
      </c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 t="s">
        <v>304</v>
      </c>
      <c r="AF143" s="204"/>
      <c r="AG143" s="204"/>
      <c r="AH143" s="204"/>
      <c r="AI143" s="204"/>
      <c r="AJ143" s="204"/>
      <c r="AK143" s="204"/>
      <c r="AL143" s="204"/>
      <c r="AM143" s="204">
        <v>21</v>
      </c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</row>
    <row r="144" spans="1:60" outlineLevel="1" x14ac:dyDescent="0.2">
      <c r="A144" s="263">
        <v>130</v>
      </c>
      <c r="B144" s="220" t="s">
        <v>61</v>
      </c>
      <c r="C144" s="249" t="s">
        <v>622</v>
      </c>
      <c r="D144" s="224" t="s">
        <v>613</v>
      </c>
      <c r="E144" s="229">
        <v>1</v>
      </c>
      <c r="F144" s="240"/>
      <c r="G144" s="238">
        <f>ROUND(E144*F144,2)</f>
        <v>0</v>
      </c>
      <c r="H144" s="237"/>
      <c r="I144" s="265" t="s">
        <v>303</v>
      </c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 t="s">
        <v>304</v>
      </c>
      <c r="AF144" s="204"/>
      <c r="AG144" s="204"/>
      <c r="AH144" s="204"/>
      <c r="AI144" s="204"/>
      <c r="AJ144" s="204"/>
      <c r="AK144" s="204"/>
      <c r="AL144" s="204"/>
      <c r="AM144" s="204">
        <v>21</v>
      </c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</row>
    <row r="145" spans="1:60" x14ac:dyDescent="0.2">
      <c r="A145" s="258" t="s">
        <v>138</v>
      </c>
      <c r="B145" s="219" t="s">
        <v>99</v>
      </c>
      <c r="C145" s="246" t="s">
        <v>100</v>
      </c>
      <c r="D145" s="222"/>
      <c r="E145" s="227"/>
      <c r="F145" s="241">
        <f>SUM(G146:G157)</f>
        <v>0</v>
      </c>
      <c r="G145" s="242"/>
      <c r="H145" s="234"/>
      <c r="I145" s="264"/>
      <c r="AE145" t="s">
        <v>139</v>
      </c>
    </row>
    <row r="146" spans="1:60" ht="33.75" outlineLevel="1" x14ac:dyDescent="0.2">
      <c r="A146" s="263">
        <v>131</v>
      </c>
      <c r="B146" s="220" t="s">
        <v>55</v>
      </c>
      <c r="C146" s="249" t="s">
        <v>623</v>
      </c>
      <c r="D146" s="224" t="s">
        <v>550</v>
      </c>
      <c r="E146" s="229">
        <v>1</v>
      </c>
      <c r="F146" s="240"/>
      <c r="G146" s="238">
        <f>ROUND(E146*F146,2)</f>
        <v>0</v>
      </c>
      <c r="H146" s="237"/>
      <c r="I146" s="265" t="s">
        <v>303</v>
      </c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 t="s">
        <v>304</v>
      </c>
      <c r="AF146" s="204"/>
      <c r="AG146" s="204"/>
      <c r="AH146" s="204"/>
      <c r="AI146" s="204"/>
      <c r="AJ146" s="204"/>
      <c r="AK146" s="204"/>
      <c r="AL146" s="204"/>
      <c r="AM146" s="204">
        <v>21</v>
      </c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</row>
    <row r="147" spans="1:60" outlineLevel="1" x14ac:dyDescent="0.2">
      <c r="A147" s="259"/>
      <c r="B147" s="221"/>
      <c r="C147" s="250" t="s">
        <v>624</v>
      </c>
      <c r="D147" s="225"/>
      <c r="E147" s="230"/>
      <c r="F147" s="243"/>
      <c r="G147" s="244"/>
      <c r="H147" s="237"/>
      <c r="I147" s="265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9" t="str">
        <f>C147</f>
        <v>, 3 x VoIP hovorový kanál (SIP trunk),  17 x VoIP pobočka (SIP klient)</v>
      </c>
      <c r="BB147" s="204"/>
      <c r="BC147" s="204"/>
      <c r="BD147" s="204"/>
      <c r="BE147" s="204"/>
      <c r="BF147" s="204"/>
      <c r="BG147" s="204"/>
      <c r="BH147" s="204"/>
    </row>
    <row r="148" spans="1:60" outlineLevel="1" x14ac:dyDescent="0.2">
      <c r="A148" s="263">
        <v>132</v>
      </c>
      <c r="B148" s="220" t="s">
        <v>57</v>
      </c>
      <c r="C148" s="249" t="s">
        <v>625</v>
      </c>
      <c r="D148" s="224" t="s">
        <v>613</v>
      </c>
      <c r="E148" s="229">
        <v>1</v>
      </c>
      <c r="F148" s="240"/>
      <c r="G148" s="238">
        <f>ROUND(E148*F148,2)</f>
        <v>0</v>
      </c>
      <c r="H148" s="237"/>
      <c r="I148" s="265" t="s">
        <v>303</v>
      </c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 t="s">
        <v>304</v>
      </c>
      <c r="AF148" s="204"/>
      <c r="AG148" s="204"/>
      <c r="AH148" s="204"/>
      <c r="AI148" s="204"/>
      <c r="AJ148" s="204"/>
      <c r="AK148" s="204"/>
      <c r="AL148" s="204"/>
      <c r="AM148" s="204">
        <v>21</v>
      </c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</row>
    <row r="149" spans="1:60" ht="33.75" outlineLevel="1" x14ac:dyDescent="0.2">
      <c r="A149" s="263">
        <v>133</v>
      </c>
      <c r="B149" s="220" t="s">
        <v>59</v>
      </c>
      <c r="C149" s="249" t="s">
        <v>626</v>
      </c>
      <c r="D149" s="224" t="s">
        <v>550</v>
      </c>
      <c r="E149" s="229">
        <v>10</v>
      </c>
      <c r="F149" s="240"/>
      <c r="G149" s="238">
        <f>ROUND(E149*F149,2)</f>
        <v>0</v>
      </c>
      <c r="H149" s="237"/>
      <c r="I149" s="265" t="s">
        <v>303</v>
      </c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 t="s">
        <v>304</v>
      </c>
      <c r="AF149" s="204"/>
      <c r="AG149" s="204"/>
      <c r="AH149" s="204"/>
      <c r="AI149" s="204"/>
      <c r="AJ149" s="204"/>
      <c r="AK149" s="204"/>
      <c r="AL149" s="204"/>
      <c r="AM149" s="204">
        <v>21</v>
      </c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</row>
    <row r="150" spans="1:60" outlineLevel="1" x14ac:dyDescent="0.2">
      <c r="A150" s="259"/>
      <c r="B150" s="221"/>
      <c r="C150" s="250" t="s">
        <v>627</v>
      </c>
      <c r="D150" s="225"/>
      <c r="E150" s="230"/>
      <c r="F150" s="243"/>
      <c r="G150" s="244"/>
      <c r="H150" s="237"/>
      <c r="I150" s="265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9" t="str">
        <f>C150</f>
        <v>hlasitosti a vypnutí zvonění, Opětovné vytáčení posledního čísla</v>
      </c>
      <c r="BB150" s="204"/>
      <c r="BC150" s="204"/>
      <c r="BD150" s="204"/>
      <c r="BE150" s="204"/>
      <c r="BF150" s="204"/>
      <c r="BG150" s="204"/>
      <c r="BH150" s="204"/>
    </row>
    <row r="151" spans="1:60" outlineLevel="1" x14ac:dyDescent="0.2">
      <c r="A151" s="263">
        <v>134</v>
      </c>
      <c r="B151" s="220" t="s">
        <v>61</v>
      </c>
      <c r="C151" s="249" t="s">
        <v>628</v>
      </c>
      <c r="D151" s="224" t="s">
        <v>550</v>
      </c>
      <c r="E151" s="229">
        <v>5</v>
      </c>
      <c r="F151" s="240"/>
      <c r="G151" s="238">
        <f>ROUND(E151*F151,2)</f>
        <v>0</v>
      </c>
      <c r="H151" s="237"/>
      <c r="I151" s="265" t="s">
        <v>303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 t="s">
        <v>304</v>
      </c>
      <c r="AF151" s="204"/>
      <c r="AG151" s="204"/>
      <c r="AH151" s="204"/>
      <c r="AI151" s="204"/>
      <c r="AJ151" s="204"/>
      <c r="AK151" s="204"/>
      <c r="AL151" s="204"/>
      <c r="AM151" s="204">
        <v>21</v>
      </c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</row>
    <row r="152" spans="1:60" outlineLevel="1" x14ac:dyDescent="0.2">
      <c r="A152" s="263">
        <v>135</v>
      </c>
      <c r="B152" s="220" t="s">
        <v>63</v>
      </c>
      <c r="C152" s="249" t="s">
        <v>629</v>
      </c>
      <c r="D152" s="224" t="s">
        <v>550</v>
      </c>
      <c r="E152" s="229">
        <v>5</v>
      </c>
      <c r="F152" s="240"/>
      <c r="G152" s="238">
        <f>ROUND(E152*F152,2)</f>
        <v>0</v>
      </c>
      <c r="H152" s="237"/>
      <c r="I152" s="265" t="s">
        <v>303</v>
      </c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 t="s">
        <v>304</v>
      </c>
      <c r="AF152" s="204"/>
      <c r="AG152" s="204"/>
      <c r="AH152" s="204"/>
      <c r="AI152" s="204"/>
      <c r="AJ152" s="204"/>
      <c r="AK152" s="204"/>
      <c r="AL152" s="204"/>
      <c r="AM152" s="204">
        <v>21</v>
      </c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</row>
    <row r="153" spans="1:60" outlineLevel="1" x14ac:dyDescent="0.2">
      <c r="A153" s="263">
        <v>136</v>
      </c>
      <c r="B153" s="220" t="s">
        <v>65</v>
      </c>
      <c r="C153" s="249" t="s">
        <v>630</v>
      </c>
      <c r="D153" s="224" t="s">
        <v>550</v>
      </c>
      <c r="E153" s="229">
        <v>5</v>
      </c>
      <c r="F153" s="240"/>
      <c r="G153" s="238">
        <f>ROUND(E153*F153,2)</f>
        <v>0</v>
      </c>
      <c r="H153" s="237"/>
      <c r="I153" s="265" t="s">
        <v>303</v>
      </c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 t="s">
        <v>304</v>
      </c>
      <c r="AF153" s="204"/>
      <c r="AG153" s="204"/>
      <c r="AH153" s="204"/>
      <c r="AI153" s="204"/>
      <c r="AJ153" s="204"/>
      <c r="AK153" s="204"/>
      <c r="AL153" s="204"/>
      <c r="AM153" s="204">
        <v>21</v>
      </c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</row>
    <row r="154" spans="1:60" outlineLevel="1" x14ac:dyDescent="0.2">
      <c r="A154" s="263">
        <v>137</v>
      </c>
      <c r="B154" s="220" t="s">
        <v>67</v>
      </c>
      <c r="C154" s="249" t="s">
        <v>631</v>
      </c>
      <c r="D154" s="224" t="s">
        <v>550</v>
      </c>
      <c r="E154" s="229">
        <v>5</v>
      </c>
      <c r="F154" s="240"/>
      <c r="G154" s="238">
        <f>ROUND(E154*F154,2)</f>
        <v>0</v>
      </c>
      <c r="H154" s="237"/>
      <c r="I154" s="265" t="s">
        <v>303</v>
      </c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 t="s">
        <v>304</v>
      </c>
      <c r="AF154" s="204"/>
      <c r="AG154" s="204"/>
      <c r="AH154" s="204"/>
      <c r="AI154" s="204"/>
      <c r="AJ154" s="204"/>
      <c r="AK154" s="204"/>
      <c r="AL154" s="204"/>
      <c r="AM154" s="204">
        <v>21</v>
      </c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</row>
    <row r="155" spans="1:60" outlineLevel="1" x14ac:dyDescent="0.2">
      <c r="A155" s="263">
        <v>138</v>
      </c>
      <c r="B155" s="220" t="s">
        <v>69</v>
      </c>
      <c r="C155" s="249" t="s">
        <v>632</v>
      </c>
      <c r="D155" s="224" t="s">
        <v>550</v>
      </c>
      <c r="E155" s="229">
        <v>5</v>
      </c>
      <c r="F155" s="240"/>
      <c r="G155" s="238">
        <f>ROUND(E155*F155,2)</f>
        <v>0</v>
      </c>
      <c r="H155" s="237"/>
      <c r="I155" s="265" t="s">
        <v>303</v>
      </c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 t="s">
        <v>304</v>
      </c>
      <c r="AF155" s="204"/>
      <c r="AG155" s="204"/>
      <c r="AH155" s="204"/>
      <c r="AI155" s="204"/>
      <c r="AJ155" s="204"/>
      <c r="AK155" s="204"/>
      <c r="AL155" s="204"/>
      <c r="AM155" s="204">
        <v>21</v>
      </c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</row>
    <row r="156" spans="1:60" ht="22.5" outlineLevel="1" x14ac:dyDescent="0.2">
      <c r="A156" s="263">
        <v>139</v>
      </c>
      <c r="B156" s="220" t="s">
        <v>71</v>
      </c>
      <c r="C156" s="249" t="s">
        <v>633</v>
      </c>
      <c r="D156" s="224" t="s">
        <v>550</v>
      </c>
      <c r="E156" s="229">
        <v>1</v>
      </c>
      <c r="F156" s="240"/>
      <c r="G156" s="238">
        <f>ROUND(E156*F156,2)</f>
        <v>0</v>
      </c>
      <c r="H156" s="237"/>
      <c r="I156" s="265" t="s">
        <v>303</v>
      </c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 t="s">
        <v>304</v>
      </c>
      <c r="AF156" s="204"/>
      <c r="AG156" s="204"/>
      <c r="AH156" s="204"/>
      <c r="AI156" s="204"/>
      <c r="AJ156" s="204"/>
      <c r="AK156" s="204"/>
      <c r="AL156" s="204"/>
      <c r="AM156" s="204">
        <v>21</v>
      </c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</row>
    <row r="157" spans="1:60" ht="22.5" outlineLevel="1" x14ac:dyDescent="0.2">
      <c r="A157" s="263">
        <v>140</v>
      </c>
      <c r="B157" s="220" t="s">
        <v>559</v>
      </c>
      <c r="C157" s="249" t="s">
        <v>634</v>
      </c>
      <c r="D157" s="224" t="s">
        <v>550</v>
      </c>
      <c r="E157" s="229">
        <v>4</v>
      </c>
      <c r="F157" s="240"/>
      <c r="G157" s="238">
        <f>ROUND(E157*F157,2)</f>
        <v>0</v>
      </c>
      <c r="H157" s="237"/>
      <c r="I157" s="265" t="s">
        <v>303</v>
      </c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 t="s">
        <v>304</v>
      </c>
      <c r="AF157" s="204"/>
      <c r="AG157" s="204"/>
      <c r="AH157" s="204"/>
      <c r="AI157" s="204"/>
      <c r="AJ157" s="204"/>
      <c r="AK157" s="204"/>
      <c r="AL157" s="204"/>
      <c r="AM157" s="204">
        <v>21</v>
      </c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</row>
    <row r="158" spans="1:60" x14ac:dyDescent="0.2">
      <c r="A158" s="258" t="s">
        <v>138</v>
      </c>
      <c r="B158" s="219" t="s">
        <v>81</v>
      </c>
      <c r="C158" s="246" t="s">
        <v>82</v>
      </c>
      <c r="D158" s="222"/>
      <c r="E158" s="227"/>
      <c r="F158" s="241">
        <f>SUM(G159:G179)</f>
        <v>0</v>
      </c>
      <c r="G158" s="242"/>
      <c r="H158" s="234"/>
      <c r="I158" s="264"/>
      <c r="AE158" t="s">
        <v>139</v>
      </c>
    </row>
    <row r="159" spans="1:60" ht="22.5" outlineLevel="1" x14ac:dyDescent="0.2">
      <c r="A159" s="263">
        <v>141</v>
      </c>
      <c r="B159" s="220" t="s">
        <v>55</v>
      </c>
      <c r="C159" s="249" t="s">
        <v>635</v>
      </c>
      <c r="D159" s="224" t="s">
        <v>191</v>
      </c>
      <c r="E159" s="229">
        <v>165</v>
      </c>
      <c r="F159" s="240"/>
      <c r="G159" s="238">
        <f>ROUND(E159*F159,2)</f>
        <v>0</v>
      </c>
      <c r="H159" s="237"/>
      <c r="I159" s="265" t="s">
        <v>303</v>
      </c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 t="s">
        <v>304</v>
      </c>
      <c r="AF159" s="204"/>
      <c r="AG159" s="204"/>
      <c r="AH159" s="204"/>
      <c r="AI159" s="204"/>
      <c r="AJ159" s="204"/>
      <c r="AK159" s="204"/>
      <c r="AL159" s="204"/>
      <c r="AM159" s="204">
        <v>21</v>
      </c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</row>
    <row r="160" spans="1:60" outlineLevel="1" x14ac:dyDescent="0.2">
      <c r="A160" s="263">
        <v>142</v>
      </c>
      <c r="B160" s="220" t="s">
        <v>57</v>
      </c>
      <c r="C160" s="249" t="s">
        <v>636</v>
      </c>
      <c r="D160" s="224" t="s">
        <v>191</v>
      </c>
      <c r="E160" s="229">
        <v>18975</v>
      </c>
      <c r="F160" s="240"/>
      <c r="G160" s="238">
        <f>ROUND(E160*F160,2)</f>
        <v>0</v>
      </c>
      <c r="H160" s="237"/>
      <c r="I160" s="265" t="s">
        <v>303</v>
      </c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 t="s">
        <v>304</v>
      </c>
      <c r="AF160" s="204"/>
      <c r="AG160" s="204"/>
      <c r="AH160" s="204"/>
      <c r="AI160" s="204"/>
      <c r="AJ160" s="204"/>
      <c r="AK160" s="204"/>
      <c r="AL160" s="204"/>
      <c r="AM160" s="204">
        <v>21</v>
      </c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</row>
    <row r="161" spans="1:60" outlineLevel="1" x14ac:dyDescent="0.2">
      <c r="A161" s="263">
        <v>143</v>
      </c>
      <c r="B161" s="220" t="s">
        <v>59</v>
      </c>
      <c r="C161" s="249" t="s">
        <v>637</v>
      </c>
      <c r="D161" s="224" t="s">
        <v>191</v>
      </c>
      <c r="E161" s="229">
        <v>290</v>
      </c>
      <c r="F161" s="240"/>
      <c r="G161" s="238">
        <f>ROUND(E161*F161,2)</f>
        <v>0</v>
      </c>
      <c r="H161" s="237"/>
      <c r="I161" s="265" t="s">
        <v>303</v>
      </c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 t="s">
        <v>304</v>
      </c>
      <c r="AF161" s="204"/>
      <c r="AG161" s="204"/>
      <c r="AH161" s="204"/>
      <c r="AI161" s="204"/>
      <c r="AJ161" s="204"/>
      <c r="AK161" s="204"/>
      <c r="AL161" s="204"/>
      <c r="AM161" s="204">
        <v>21</v>
      </c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</row>
    <row r="162" spans="1:60" outlineLevel="1" x14ac:dyDescent="0.2">
      <c r="A162" s="263">
        <v>144</v>
      </c>
      <c r="B162" s="220" t="s">
        <v>61</v>
      </c>
      <c r="C162" s="249" t="s">
        <v>638</v>
      </c>
      <c r="D162" s="224" t="s">
        <v>191</v>
      </c>
      <c r="E162" s="229">
        <v>750</v>
      </c>
      <c r="F162" s="240"/>
      <c r="G162" s="238">
        <f>ROUND(E162*F162,2)</f>
        <v>0</v>
      </c>
      <c r="H162" s="237"/>
      <c r="I162" s="265" t="s">
        <v>303</v>
      </c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 t="s">
        <v>304</v>
      </c>
      <c r="AF162" s="204"/>
      <c r="AG162" s="204"/>
      <c r="AH162" s="204"/>
      <c r="AI162" s="204"/>
      <c r="AJ162" s="204"/>
      <c r="AK162" s="204"/>
      <c r="AL162" s="204"/>
      <c r="AM162" s="204">
        <v>21</v>
      </c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</row>
    <row r="163" spans="1:60" outlineLevel="1" x14ac:dyDescent="0.2">
      <c r="A163" s="263">
        <v>145</v>
      </c>
      <c r="B163" s="220" t="s">
        <v>63</v>
      </c>
      <c r="C163" s="249" t="s">
        <v>639</v>
      </c>
      <c r="D163" s="224" t="s">
        <v>191</v>
      </c>
      <c r="E163" s="229">
        <v>300</v>
      </c>
      <c r="F163" s="240"/>
      <c r="G163" s="238">
        <f>ROUND(E163*F163,2)</f>
        <v>0</v>
      </c>
      <c r="H163" s="237"/>
      <c r="I163" s="265" t="s">
        <v>303</v>
      </c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 t="s">
        <v>304</v>
      </c>
      <c r="AF163" s="204"/>
      <c r="AG163" s="204"/>
      <c r="AH163" s="204"/>
      <c r="AI163" s="204"/>
      <c r="AJ163" s="204"/>
      <c r="AK163" s="204"/>
      <c r="AL163" s="204"/>
      <c r="AM163" s="204">
        <v>21</v>
      </c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</row>
    <row r="164" spans="1:60" outlineLevel="1" x14ac:dyDescent="0.2">
      <c r="A164" s="263">
        <v>146</v>
      </c>
      <c r="B164" s="220" t="s">
        <v>65</v>
      </c>
      <c r="C164" s="249" t="s">
        <v>640</v>
      </c>
      <c r="D164" s="224" t="s">
        <v>191</v>
      </c>
      <c r="E164" s="229">
        <v>115</v>
      </c>
      <c r="F164" s="240"/>
      <c r="G164" s="238">
        <f>ROUND(E164*F164,2)</f>
        <v>0</v>
      </c>
      <c r="H164" s="237"/>
      <c r="I164" s="265" t="s">
        <v>303</v>
      </c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 t="s">
        <v>304</v>
      </c>
      <c r="AF164" s="204"/>
      <c r="AG164" s="204"/>
      <c r="AH164" s="204"/>
      <c r="AI164" s="204"/>
      <c r="AJ164" s="204"/>
      <c r="AK164" s="204"/>
      <c r="AL164" s="204"/>
      <c r="AM164" s="204">
        <v>21</v>
      </c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</row>
    <row r="165" spans="1:60" outlineLevel="1" x14ac:dyDescent="0.2">
      <c r="A165" s="263">
        <v>147</v>
      </c>
      <c r="B165" s="220" t="s">
        <v>69</v>
      </c>
      <c r="C165" s="249" t="s">
        <v>641</v>
      </c>
      <c r="D165" s="224" t="s">
        <v>191</v>
      </c>
      <c r="E165" s="229">
        <v>10</v>
      </c>
      <c r="F165" s="240"/>
      <c r="G165" s="238">
        <f>ROUND(E165*F165,2)</f>
        <v>0</v>
      </c>
      <c r="H165" s="237"/>
      <c r="I165" s="265" t="s">
        <v>303</v>
      </c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 t="s">
        <v>304</v>
      </c>
      <c r="AF165" s="204"/>
      <c r="AG165" s="204"/>
      <c r="AH165" s="204"/>
      <c r="AI165" s="204"/>
      <c r="AJ165" s="204"/>
      <c r="AK165" s="204"/>
      <c r="AL165" s="204"/>
      <c r="AM165" s="204">
        <v>21</v>
      </c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</row>
    <row r="166" spans="1:60" outlineLevel="1" x14ac:dyDescent="0.2">
      <c r="A166" s="263">
        <v>148</v>
      </c>
      <c r="B166" s="220" t="s">
        <v>69</v>
      </c>
      <c r="C166" s="249" t="s">
        <v>642</v>
      </c>
      <c r="D166" s="224" t="s">
        <v>191</v>
      </c>
      <c r="E166" s="229">
        <v>10</v>
      </c>
      <c r="F166" s="240"/>
      <c r="G166" s="238">
        <f>ROUND(E166*F166,2)</f>
        <v>0</v>
      </c>
      <c r="H166" s="237"/>
      <c r="I166" s="265" t="s">
        <v>303</v>
      </c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 t="s">
        <v>304</v>
      </c>
      <c r="AF166" s="204"/>
      <c r="AG166" s="204"/>
      <c r="AH166" s="204"/>
      <c r="AI166" s="204"/>
      <c r="AJ166" s="204"/>
      <c r="AK166" s="204"/>
      <c r="AL166" s="204"/>
      <c r="AM166" s="204">
        <v>21</v>
      </c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</row>
    <row r="167" spans="1:60" outlineLevel="1" x14ac:dyDescent="0.2">
      <c r="A167" s="263">
        <v>149</v>
      </c>
      <c r="B167" s="220" t="s">
        <v>69</v>
      </c>
      <c r="C167" s="249" t="s">
        <v>643</v>
      </c>
      <c r="D167" s="224" t="s">
        <v>191</v>
      </c>
      <c r="E167" s="229">
        <v>15</v>
      </c>
      <c r="F167" s="240"/>
      <c r="G167" s="238">
        <f>ROUND(E167*F167,2)</f>
        <v>0</v>
      </c>
      <c r="H167" s="237"/>
      <c r="I167" s="265" t="s">
        <v>303</v>
      </c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 t="s">
        <v>304</v>
      </c>
      <c r="AF167" s="204"/>
      <c r="AG167" s="204"/>
      <c r="AH167" s="204"/>
      <c r="AI167" s="204"/>
      <c r="AJ167" s="204"/>
      <c r="AK167" s="204"/>
      <c r="AL167" s="204"/>
      <c r="AM167" s="204">
        <v>21</v>
      </c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</row>
    <row r="168" spans="1:60" outlineLevel="1" x14ac:dyDescent="0.2">
      <c r="A168" s="263">
        <v>150</v>
      </c>
      <c r="B168" s="220" t="s">
        <v>71</v>
      </c>
      <c r="C168" s="249" t="s">
        <v>644</v>
      </c>
      <c r="D168" s="224" t="s">
        <v>191</v>
      </c>
      <c r="E168" s="229">
        <v>20</v>
      </c>
      <c r="F168" s="240"/>
      <c r="G168" s="238">
        <f>ROUND(E168*F168,2)</f>
        <v>0</v>
      </c>
      <c r="H168" s="237"/>
      <c r="I168" s="265" t="s">
        <v>303</v>
      </c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 t="s">
        <v>304</v>
      </c>
      <c r="AF168" s="204"/>
      <c r="AG168" s="204"/>
      <c r="AH168" s="204"/>
      <c r="AI168" s="204"/>
      <c r="AJ168" s="204"/>
      <c r="AK168" s="204"/>
      <c r="AL168" s="204"/>
      <c r="AM168" s="204">
        <v>21</v>
      </c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</row>
    <row r="169" spans="1:60" outlineLevel="1" x14ac:dyDescent="0.2">
      <c r="A169" s="263">
        <v>151</v>
      </c>
      <c r="B169" s="220" t="s">
        <v>561</v>
      </c>
      <c r="C169" s="249" t="s">
        <v>645</v>
      </c>
      <c r="D169" s="224" t="s">
        <v>191</v>
      </c>
      <c r="E169" s="229">
        <v>15</v>
      </c>
      <c r="F169" s="240"/>
      <c r="G169" s="238">
        <f>ROUND(E169*F169,2)</f>
        <v>0</v>
      </c>
      <c r="H169" s="237"/>
      <c r="I169" s="265" t="s">
        <v>303</v>
      </c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 t="s">
        <v>304</v>
      </c>
      <c r="AF169" s="204"/>
      <c r="AG169" s="204"/>
      <c r="AH169" s="204"/>
      <c r="AI169" s="204"/>
      <c r="AJ169" s="204"/>
      <c r="AK169" s="204"/>
      <c r="AL169" s="204"/>
      <c r="AM169" s="204">
        <v>21</v>
      </c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</row>
    <row r="170" spans="1:60" outlineLevel="1" x14ac:dyDescent="0.2">
      <c r="A170" s="263">
        <v>152</v>
      </c>
      <c r="B170" s="220" t="s">
        <v>563</v>
      </c>
      <c r="C170" s="249" t="s">
        <v>646</v>
      </c>
      <c r="D170" s="224" t="s">
        <v>191</v>
      </c>
      <c r="E170" s="229">
        <v>140</v>
      </c>
      <c r="F170" s="240"/>
      <c r="G170" s="238">
        <f>ROUND(E170*F170,2)</f>
        <v>0</v>
      </c>
      <c r="H170" s="237"/>
      <c r="I170" s="265" t="s">
        <v>303</v>
      </c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 t="s">
        <v>304</v>
      </c>
      <c r="AF170" s="204"/>
      <c r="AG170" s="204"/>
      <c r="AH170" s="204"/>
      <c r="AI170" s="204"/>
      <c r="AJ170" s="204"/>
      <c r="AK170" s="204"/>
      <c r="AL170" s="204"/>
      <c r="AM170" s="204">
        <v>21</v>
      </c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</row>
    <row r="171" spans="1:60" outlineLevel="1" x14ac:dyDescent="0.2">
      <c r="A171" s="263">
        <v>153</v>
      </c>
      <c r="B171" s="220" t="s">
        <v>563</v>
      </c>
      <c r="C171" s="249" t="s">
        <v>647</v>
      </c>
      <c r="D171" s="224" t="s">
        <v>191</v>
      </c>
      <c r="E171" s="229">
        <v>30</v>
      </c>
      <c r="F171" s="240"/>
      <c r="G171" s="238">
        <f>ROUND(E171*F171,2)</f>
        <v>0</v>
      </c>
      <c r="H171" s="237"/>
      <c r="I171" s="265" t="s">
        <v>303</v>
      </c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 t="s">
        <v>304</v>
      </c>
      <c r="AF171" s="204"/>
      <c r="AG171" s="204"/>
      <c r="AH171" s="204"/>
      <c r="AI171" s="204"/>
      <c r="AJ171" s="204"/>
      <c r="AK171" s="204"/>
      <c r="AL171" s="204"/>
      <c r="AM171" s="204">
        <v>21</v>
      </c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</row>
    <row r="172" spans="1:60" outlineLevel="1" x14ac:dyDescent="0.2">
      <c r="A172" s="263">
        <v>154</v>
      </c>
      <c r="B172" s="220" t="s">
        <v>565</v>
      </c>
      <c r="C172" s="249" t="s">
        <v>648</v>
      </c>
      <c r="D172" s="224" t="s">
        <v>550</v>
      </c>
      <c r="E172" s="229">
        <v>1</v>
      </c>
      <c r="F172" s="240"/>
      <c r="G172" s="238">
        <f>ROUND(E172*F172,2)</f>
        <v>0</v>
      </c>
      <c r="H172" s="237"/>
      <c r="I172" s="265" t="s">
        <v>303</v>
      </c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 t="s">
        <v>304</v>
      </c>
      <c r="AF172" s="204"/>
      <c r="AG172" s="204"/>
      <c r="AH172" s="204"/>
      <c r="AI172" s="204"/>
      <c r="AJ172" s="204"/>
      <c r="AK172" s="204"/>
      <c r="AL172" s="204"/>
      <c r="AM172" s="204">
        <v>21</v>
      </c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</row>
    <row r="173" spans="1:60" outlineLevel="1" x14ac:dyDescent="0.2">
      <c r="A173" s="263">
        <v>155</v>
      </c>
      <c r="B173" s="220" t="s">
        <v>567</v>
      </c>
      <c r="C173" s="249" t="s">
        <v>649</v>
      </c>
      <c r="D173" s="224" t="s">
        <v>191</v>
      </c>
      <c r="E173" s="229">
        <v>895</v>
      </c>
      <c r="F173" s="240"/>
      <c r="G173" s="238">
        <f>ROUND(E173*F173,2)</f>
        <v>0</v>
      </c>
      <c r="H173" s="237"/>
      <c r="I173" s="265" t="s">
        <v>303</v>
      </c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 t="s">
        <v>304</v>
      </c>
      <c r="AF173" s="204"/>
      <c r="AG173" s="204"/>
      <c r="AH173" s="204"/>
      <c r="AI173" s="204"/>
      <c r="AJ173" s="204"/>
      <c r="AK173" s="204"/>
      <c r="AL173" s="204"/>
      <c r="AM173" s="204">
        <v>21</v>
      </c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</row>
    <row r="174" spans="1:60" outlineLevel="1" x14ac:dyDescent="0.2">
      <c r="A174" s="263">
        <v>156</v>
      </c>
      <c r="B174" s="220" t="s">
        <v>569</v>
      </c>
      <c r="C174" s="249" t="s">
        <v>650</v>
      </c>
      <c r="D174" s="224" t="s">
        <v>191</v>
      </c>
      <c r="E174" s="229">
        <v>895</v>
      </c>
      <c r="F174" s="240"/>
      <c r="G174" s="238">
        <f>ROUND(E174*F174,2)</f>
        <v>0</v>
      </c>
      <c r="H174" s="237"/>
      <c r="I174" s="265" t="s">
        <v>303</v>
      </c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 t="s">
        <v>304</v>
      </c>
      <c r="AF174" s="204"/>
      <c r="AG174" s="204"/>
      <c r="AH174" s="204"/>
      <c r="AI174" s="204"/>
      <c r="AJ174" s="204"/>
      <c r="AK174" s="204"/>
      <c r="AL174" s="204"/>
      <c r="AM174" s="204">
        <v>21</v>
      </c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</row>
    <row r="175" spans="1:60" outlineLevel="1" x14ac:dyDescent="0.2">
      <c r="A175" s="263">
        <v>157</v>
      </c>
      <c r="B175" s="220" t="s">
        <v>571</v>
      </c>
      <c r="C175" s="249" t="s">
        <v>651</v>
      </c>
      <c r="D175" s="224" t="s">
        <v>550</v>
      </c>
      <c r="E175" s="229">
        <v>8</v>
      </c>
      <c r="F175" s="240"/>
      <c r="G175" s="238">
        <f>ROUND(E175*F175,2)</f>
        <v>0</v>
      </c>
      <c r="H175" s="237"/>
      <c r="I175" s="265" t="s">
        <v>303</v>
      </c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 t="s">
        <v>304</v>
      </c>
      <c r="AF175" s="204"/>
      <c r="AG175" s="204"/>
      <c r="AH175" s="204"/>
      <c r="AI175" s="204"/>
      <c r="AJ175" s="204"/>
      <c r="AK175" s="204"/>
      <c r="AL175" s="204"/>
      <c r="AM175" s="204">
        <v>21</v>
      </c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</row>
    <row r="176" spans="1:60" outlineLevel="1" x14ac:dyDescent="0.2">
      <c r="A176" s="263">
        <v>158</v>
      </c>
      <c r="B176" s="220" t="s">
        <v>573</v>
      </c>
      <c r="C176" s="249" t="s">
        <v>652</v>
      </c>
      <c r="D176" s="224" t="s">
        <v>550</v>
      </c>
      <c r="E176" s="229">
        <v>3</v>
      </c>
      <c r="F176" s="240"/>
      <c r="G176" s="238">
        <f>ROUND(E176*F176,2)</f>
        <v>0</v>
      </c>
      <c r="H176" s="237"/>
      <c r="I176" s="265" t="s">
        <v>303</v>
      </c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 t="s">
        <v>304</v>
      </c>
      <c r="AF176" s="204"/>
      <c r="AG176" s="204"/>
      <c r="AH176" s="204"/>
      <c r="AI176" s="204"/>
      <c r="AJ176" s="204"/>
      <c r="AK176" s="204"/>
      <c r="AL176" s="204"/>
      <c r="AM176" s="204">
        <v>21</v>
      </c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</row>
    <row r="177" spans="1:60" outlineLevel="1" x14ac:dyDescent="0.2">
      <c r="A177" s="263">
        <v>159</v>
      </c>
      <c r="B177" s="220" t="s">
        <v>575</v>
      </c>
      <c r="C177" s="249" t="s">
        <v>653</v>
      </c>
      <c r="D177" s="224" t="s">
        <v>550</v>
      </c>
      <c r="E177" s="229">
        <v>2</v>
      </c>
      <c r="F177" s="240"/>
      <c r="G177" s="238">
        <f>ROUND(E177*F177,2)</f>
        <v>0</v>
      </c>
      <c r="H177" s="237"/>
      <c r="I177" s="265" t="s">
        <v>303</v>
      </c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 t="s">
        <v>304</v>
      </c>
      <c r="AF177" s="204"/>
      <c r="AG177" s="204"/>
      <c r="AH177" s="204"/>
      <c r="AI177" s="204"/>
      <c r="AJ177" s="204"/>
      <c r="AK177" s="204"/>
      <c r="AL177" s="204"/>
      <c r="AM177" s="204">
        <v>21</v>
      </c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</row>
    <row r="178" spans="1:60" outlineLevel="1" x14ac:dyDescent="0.2">
      <c r="A178" s="263">
        <v>160</v>
      </c>
      <c r="B178" s="220" t="s">
        <v>577</v>
      </c>
      <c r="C178" s="249" t="s">
        <v>654</v>
      </c>
      <c r="D178" s="224" t="s">
        <v>655</v>
      </c>
      <c r="E178" s="229">
        <v>30</v>
      </c>
      <c r="F178" s="240"/>
      <c r="G178" s="238">
        <f>ROUND(E178*F178,2)</f>
        <v>0</v>
      </c>
      <c r="H178" s="237"/>
      <c r="I178" s="265" t="s">
        <v>303</v>
      </c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 t="s">
        <v>304</v>
      </c>
      <c r="AF178" s="204"/>
      <c r="AG178" s="204"/>
      <c r="AH178" s="204"/>
      <c r="AI178" s="204"/>
      <c r="AJ178" s="204"/>
      <c r="AK178" s="204"/>
      <c r="AL178" s="204"/>
      <c r="AM178" s="204">
        <v>21</v>
      </c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</row>
    <row r="179" spans="1:60" outlineLevel="1" x14ac:dyDescent="0.2">
      <c r="A179" s="263">
        <v>161</v>
      </c>
      <c r="B179" s="220" t="s">
        <v>579</v>
      </c>
      <c r="C179" s="249" t="s">
        <v>656</v>
      </c>
      <c r="D179" s="224" t="s">
        <v>550</v>
      </c>
      <c r="E179" s="229">
        <v>8</v>
      </c>
      <c r="F179" s="240"/>
      <c r="G179" s="238">
        <f>ROUND(E179*F179,2)</f>
        <v>0</v>
      </c>
      <c r="H179" s="237"/>
      <c r="I179" s="265" t="s">
        <v>303</v>
      </c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 t="s">
        <v>304</v>
      </c>
      <c r="AF179" s="204"/>
      <c r="AG179" s="204"/>
      <c r="AH179" s="204"/>
      <c r="AI179" s="204"/>
      <c r="AJ179" s="204"/>
      <c r="AK179" s="204"/>
      <c r="AL179" s="204"/>
      <c r="AM179" s="204">
        <v>21</v>
      </c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</row>
    <row r="180" spans="1:60" x14ac:dyDescent="0.2">
      <c r="A180" s="258" t="s">
        <v>138</v>
      </c>
      <c r="B180" s="219" t="s">
        <v>123</v>
      </c>
      <c r="C180" s="246" t="s">
        <v>124</v>
      </c>
      <c r="D180" s="222"/>
      <c r="E180" s="227"/>
      <c r="F180" s="241">
        <f>SUM(G181:G189)</f>
        <v>0</v>
      </c>
      <c r="G180" s="242"/>
      <c r="H180" s="234"/>
      <c r="I180" s="264"/>
      <c r="AE180" t="s">
        <v>139</v>
      </c>
    </row>
    <row r="181" spans="1:60" outlineLevel="1" x14ac:dyDescent="0.2">
      <c r="A181" s="263">
        <v>162</v>
      </c>
      <c r="B181" s="220" t="s">
        <v>55</v>
      </c>
      <c r="C181" s="249" t="s">
        <v>657</v>
      </c>
      <c r="D181" s="224" t="s">
        <v>613</v>
      </c>
      <c r="E181" s="229">
        <v>1</v>
      </c>
      <c r="F181" s="240"/>
      <c r="G181" s="238">
        <f>ROUND(E181*F181,2)</f>
        <v>0</v>
      </c>
      <c r="H181" s="237"/>
      <c r="I181" s="265" t="s">
        <v>303</v>
      </c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 t="s">
        <v>304</v>
      </c>
      <c r="AF181" s="204"/>
      <c r="AG181" s="204"/>
      <c r="AH181" s="204"/>
      <c r="AI181" s="204"/>
      <c r="AJ181" s="204"/>
      <c r="AK181" s="204"/>
      <c r="AL181" s="204"/>
      <c r="AM181" s="204">
        <v>21</v>
      </c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</row>
    <row r="182" spans="1:60" outlineLevel="1" x14ac:dyDescent="0.2">
      <c r="A182" s="263">
        <v>163</v>
      </c>
      <c r="B182" s="220" t="s">
        <v>658</v>
      </c>
      <c r="C182" s="249" t="s">
        <v>659</v>
      </c>
      <c r="D182" s="224" t="s">
        <v>660</v>
      </c>
      <c r="E182" s="229">
        <v>50</v>
      </c>
      <c r="F182" s="240"/>
      <c r="G182" s="238">
        <f>ROUND(E182*F182,2)</f>
        <v>0</v>
      </c>
      <c r="H182" s="237"/>
      <c r="I182" s="265" t="s">
        <v>303</v>
      </c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 t="s">
        <v>304</v>
      </c>
      <c r="AF182" s="204"/>
      <c r="AG182" s="204"/>
      <c r="AH182" s="204"/>
      <c r="AI182" s="204"/>
      <c r="AJ182" s="204"/>
      <c r="AK182" s="204"/>
      <c r="AL182" s="204"/>
      <c r="AM182" s="204">
        <v>21</v>
      </c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</row>
    <row r="183" spans="1:60" outlineLevel="1" x14ac:dyDescent="0.2">
      <c r="A183" s="263">
        <v>164</v>
      </c>
      <c r="B183" s="220" t="s">
        <v>59</v>
      </c>
      <c r="C183" s="249" t="s">
        <v>661</v>
      </c>
      <c r="D183" s="224" t="s">
        <v>613</v>
      </c>
      <c r="E183" s="229">
        <v>1</v>
      </c>
      <c r="F183" s="240"/>
      <c r="G183" s="238">
        <f>ROUND(E183*F183,2)</f>
        <v>0</v>
      </c>
      <c r="H183" s="237"/>
      <c r="I183" s="265" t="s">
        <v>303</v>
      </c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 t="s">
        <v>304</v>
      </c>
      <c r="AF183" s="204"/>
      <c r="AG183" s="204"/>
      <c r="AH183" s="204"/>
      <c r="AI183" s="204"/>
      <c r="AJ183" s="204"/>
      <c r="AK183" s="204"/>
      <c r="AL183" s="204"/>
      <c r="AM183" s="204">
        <v>21</v>
      </c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</row>
    <row r="184" spans="1:60" outlineLevel="1" x14ac:dyDescent="0.2">
      <c r="A184" s="263">
        <v>165</v>
      </c>
      <c r="B184" s="220" t="s">
        <v>61</v>
      </c>
      <c r="C184" s="249" t="s">
        <v>662</v>
      </c>
      <c r="D184" s="224" t="s">
        <v>613</v>
      </c>
      <c r="E184" s="229">
        <v>1</v>
      </c>
      <c r="F184" s="240"/>
      <c r="G184" s="238">
        <f>ROUND(E184*F184,2)</f>
        <v>0</v>
      </c>
      <c r="H184" s="237"/>
      <c r="I184" s="265" t="s">
        <v>303</v>
      </c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 t="s">
        <v>304</v>
      </c>
      <c r="AF184" s="204"/>
      <c r="AG184" s="204"/>
      <c r="AH184" s="204"/>
      <c r="AI184" s="204"/>
      <c r="AJ184" s="204"/>
      <c r="AK184" s="204"/>
      <c r="AL184" s="204"/>
      <c r="AM184" s="204">
        <v>21</v>
      </c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</row>
    <row r="185" spans="1:60" outlineLevel="1" x14ac:dyDescent="0.2">
      <c r="A185" s="263">
        <v>166</v>
      </c>
      <c r="B185" s="220" t="s">
        <v>63</v>
      </c>
      <c r="C185" s="249" t="s">
        <v>663</v>
      </c>
      <c r="D185" s="224" t="s">
        <v>613</v>
      </c>
      <c r="E185" s="229">
        <v>1</v>
      </c>
      <c r="F185" s="240"/>
      <c r="G185" s="238">
        <f>ROUND(E185*F185,2)</f>
        <v>0</v>
      </c>
      <c r="H185" s="237"/>
      <c r="I185" s="265" t="s">
        <v>303</v>
      </c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 t="s">
        <v>304</v>
      </c>
      <c r="AF185" s="204"/>
      <c r="AG185" s="204"/>
      <c r="AH185" s="204"/>
      <c r="AI185" s="204"/>
      <c r="AJ185" s="204"/>
      <c r="AK185" s="204"/>
      <c r="AL185" s="204"/>
      <c r="AM185" s="204">
        <v>21</v>
      </c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</row>
    <row r="186" spans="1:60" outlineLevel="1" x14ac:dyDescent="0.2">
      <c r="A186" s="263">
        <v>167</v>
      </c>
      <c r="B186" s="220" t="s">
        <v>65</v>
      </c>
      <c r="C186" s="249" t="s">
        <v>664</v>
      </c>
      <c r="D186" s="224" t="s">
        <v>613</v>
      </c>
      <c r="E186" s="229">
        <v>1</v>
      </c>
      <c r="F186" s="240"/>
      <c r="G186" s="238">
        <f>ROUND(E186*F186,2)</f>
        <v>0</v>
      </c>
      <c r="H186" s="237"/>
      <c r="I186" s="265" t="s">
        <v>303</v>
      </c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 t="s">
        <v>304</v>
      </c>
      <c r="AF186" s="204"/>
      <c r="AG186" s="204"/>
      <c r="AH186" s="204"/>
      <c r="AI186" s="204"/>
      <c r="AJ186" s="204"/>
      <c r="AK186" s="204"/>
      <c r="AL186" s="204"/>
      <c r="AM186" s="204">
        <v>21</v>
      </c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</row>
    <row r="187" spans="1:60" outlineLevel="1" x14ac:dyDescent="0.2">
      <c r="A187" s="263">
        <v>168</v>
      </c>
      <c r="B187" s="220" t="s">
        <v>67</v>
      </c>
      <c r="C187" s="249" t="s">
        <v>665</v>
      </c>
      <c r="D187" s="224" t="s">
        <v>613</v>
      </c>
      <c r="E187" s="229">
        <v>1</v>
      </c>
      <c r="F187" s="240"/>
      <c r="G187" s="238">
        <f>ROUND(E187*F187,2)</f>
        <v>0</v>
      </c>
      <c r="H187" s="237"/>
      <c r="I187" s="265" t="s">
        <v>303</v>
      </c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 t="s">
        <v>304</v>
      </c>
      <c r="AF187" s="204"/>
      <c r="AG187" s="204"/>
      <c r="AH187" s="204"/>
      <c r="AI187" s="204"/>
      <c r="AJ187" s="204"/>
      <c r="AK187" s="204"/>
      <c r="AL187" s="204"/>
      <c r="AM187" s="204">
        <v>21</v>
      </c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</row>
    <row r="188" spans="1:60" outlineLevel="1" x14ac:dyDescent="0.2">
      <c r="A188" s="263">
        <v>169</v>
      </c>
      <c r="B188" s="220" t="s">
        <v>69</v>
      </c>
      <c r="C188" s="249" t="s">
        <v>666</v>
      </c>
      <c r="D188" s="224" t="s">
        <v>613</v>
      </c>
      <c r="E188" s="229">
        <v>1</v>
      </c>
      <c r="F188" s="240"/>
      <c r="G188" s="238">
        <f>ROUND(E188*F188,2)</f>
        <v>0</v>
      </c>
      <c r="H188" s="237"/>
      <c r="I188" s="265" t="s">
        <v>303</v>
      </c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 t="s">
        <v>304</v>
      </c>
      <c r="AF188" s="204"/>
      <c r="AG188" s="204"/>
      <c r="AH188" s="204"/>
      <c r="AI188" s="204"/>
      <c r="AJ188" s="204"/>
      <c r="AK188" s="204"/>
      <c r="AL188" s="204"/>
      <c r="AM188" s="204">
        <v>21</v>
      </c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</row>
    <row r="189" spans="1:60" ht="13.5" outlineLevel="1" thickBot="1" x14ac:dyDescent="0.25">
      <c r="A189" s="275">
        <v>170</v>
      </c>
      <c r="B189" s="276" t="s">
        <v>563</v>
      </c>
      <c r="C189" s="277" t="s">
        <v>667</v>
      </c>
      <c r="D189" s="278" t="s">
        <v>613</v>
      </c>
      <c r="E189" s="279">
        <v>1</v>
      </c>
      <c r="F189" s="280"/>
      <c r="G189" s="281">
        <f>ROUND(E189*F189,2)</f>
        <v>0</v>
      </c>
      <c r="H189" s="282"/>
      <c r="I189" s="283" t="s">
        <v>303</v>
      </c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 t="s">
        <v>304</v>
      </c>
      <c r="AF189" s="204"/>
      <c r="AG189" s="204"/>
      <c r="AH189" s="204"/>
      <c r="AI189" s="204"/>
      <c r="AJ189" s="204"/>
      <c r="AK189" s="204"/>
      <c r="AL189" s="204"/>
      <c r="AM189" s="204">
        <v>21</v>
      </c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</row>
    <row r="190" spans="1:60" hidden="1" x14ac:dyDescent="0.2">
      <c r="A190" s="54"/>
      <c r="B190" s="61" t="s">
        <v>545</v>
      </c>
      <c r="C190" s="252" t="s">
        <v>545</v>
      </c>
      <c r="D190" s="207"/>
      <c r="E190" s="205"/>
      <c r="F190" s="205"/>
      <c r="G190" s="205"/>
      <c r="H190" s="205"/>
      <c r="I190" s="206"/>
    </row>
    <row r="191" spans="1:60" hidden="1" x14ac:dyDescent="0.2">
      <c r="A191" s="253"/>
      <c r="B191" s="254" t="s">
        <v>544</v>
      </c>
      <c r="C191" s="255"/>
      <c r="D191" s="256"/>
      <c r="E191" s="253"/>
      <c r="F191" s="253"/>
      <c r="G191" s="257">
        <f>F8+F45+F78+F92+F106+F120+F140+F145+F158+F180</f>
        <v>0</v>
      </c>
      <c r="H191" s="46"/>
      <c r="I191" s="46"/>
      <c r="AN191">
        <v>15</v>
      </c>
      <c r="AO191">
        <v>21</v>
      </c>
    </row>
    <row r="192" spans="1:60" x14ac:dyDescent="0.2">
      <c r="A192" s="46"/>
      <c r="B192" s="245"/>
      <c r="C192" s="245"/>
      <c r="D192" s="183"/>
      <c r="E192" s="46"/>
      <c r="F192" s="46"/>
      <c r="G192" s="46"/>
      <c r="H192" s="46"/>
      <c r="I192" s="46"/>
      <c r="AN192">
        <f>SUMIF(AM8:AM191,AN191,G8:G191)</f>
        <v>0</v>
      </c>
      <c r="AO192">
        <f>SUMIF(AM8:AM191,AO191,G8:G191)</f>
        <v>0</v>
      </c>
    </row>
    <row r="193" spans="4:4" x14ac:dyDescent="0.2">
      <c r="D193" s="181"/>
    </row>
    <row r="194" spans="4:4" x14ac:dyDescent="0.2">
      <c r="D194" s="181"/>
    </row>
    <row r="195" spans="4:4" x14ac:dyDescent="0.2">
      <c r="D195" s="181"/>
    </row>
    <row r="196" spans="4:4" x14ac:dyDescent="0.2">
      <c r="D196" s="181"/>
    </row>
    <row r="197" spans="4:4" x14ac:dyDescent="0.2">
      <c r="D197" s="181"/>
    </row>
    <row r="198" spans="4:4" x14ac:dyDescent="0.2">
      <c r="D198" s="181"/>
    </row>
    <row r="199" spans="4:4" x14ac:dyDescent="0.2">
      <c r="D199" s="181"/>
    </row>
    <row r="200" spans="4:4" x14ac:dyDescent="0.2">
      <c r="D200" s="181"/>
    </row>
    <row r="201" spans="4:4" x14ac:dyDescent="0.2">
      <c r="D201" s="181"/>
    </row>
    <row r="202" spans="4:4" x14ac:dyDescent="0.2">
      <c r="D202" s="181"/>
    </row>
    <row r="203" spans="4:4" x14ac:dyDescent="0.2">
      <c r="D203" s="181"/>
    </row>
    <row r="204" spans="4:4" x14ac:dyDescent="0.2">
      <c r="D204" s="181"/>
    </row>
    <row r="205" spans="4:4" x14ac:dyDescent="0.2">
      <c r="D205" s="181"/>
    </row>
    <row r="206" spans="4:4" x14ac:dyDescent="0.2">
      <c r="D206" s="181"/>
    </row>
    <row r="207" spans="4:4" x14ac:dyDescent="0.2">
      <c r="D207" s="181"/>
    </row>
    <row r="208" spans="4:4" x14ac:dyDescent="0.2">
      <c r="D208" s="181"/>
    </row>
    <row r="209" spans="4:4" x14ac:dyDescent="0.2">
      <c r="D209" s="181"/>
    </row>
    <row r="210" spans="4:4" x14ac:dyDescent="0.2">
      <c r="D210" s="181"/>
    </row>
    <row r="211" spans="4:4" x14ac:dyDescent="0.2">
      <c r="D211" s="181"/>
    </row>
    <row r="212" spans="4:4" x14ac:dyDescent="0.2">
      <c r="D212" s="181"/>
    </row>
    <row r="213" spans="4:4" x14ac:dyDescent="0.2">
      <c r="D213" s="181"/>
    </row>
    <row r="214" spans="4:4" x14ac:dyDescent="0.2">
      <c r="D214" s="181"/>
    </row>
    <row r="215" spans="4:4" x14ac:dyDescent="0.2">
      <c r="D215" s="181"/>
    </row>
    <row r="216" spans="4:4" x14ac:dyDescent="0.2">
      <c r="D216" s="181"/>
    </row>
    <row r="217" spans="4:4" x14ac:dyDescent="0.2">
      <c r="D217" s="181"/>
    </row>
    <row r="218" spans="4:4" x14ac:dyDescent="0.2">
      <c r="D218" s="181"/>
    </row>
    <row r="219" spans="4:4" x14ac:dyDescent="0.2">
      <c r="D219" s="181"/>
    </row>
    <row r="220" spans="4:4" x14ac:dyDescent="0.2">
      <c r="D220" s="181"/>
    </row>
    <row r="221" spans="4:4" x14ac:dyDescent="0.2">
      <c r="D221" s="181"/>
    </row>
    <row r="222" spans="4:4" x14ac:dyDescent="0.2">
      <c r="D222" s="181"/>
    </row>
    <row r="223" spans="4:4" x14ac:dyDescent="0.2">
      <c r="D223" s="181"/>
    </row>
    <row r="224" spans="4:4" x14ac:dyDescent="0.2">
      <c r="D224" s="181"/>
    </row>
    <row r="225" spans="4:4" x14ac:dyDescent="0.2">
      <c r="D225" s="181"/>
    </row>
    <row r="226" spans="4:4" x14ac:dyDescent="0.2">
      <c r="D226" s="181"/>
    </row>
    <row r="227" spans="4:4" x14ac:dyDescent="0.2">
      <c r="D227" s="181"/>
    </row>
    <row r="228" spans="4:4" x14ac:dyDescent="0.2">
      <c r="D228" s="181"/>
    </row>
    <row r="229" spans="4:4" x14ac:dyDescent="0.2">
      <c r="D229" s="181"/>
    </row>
    <row r="230" spans="4:4" x14ac:dyDescent="0.2">
      <c r="D230" s="181"/>
    </row>
    <row r="231" spans="4:4" x14ac:dyDescent="0.2">
      <c r="D231" s="181"/>
    </row>
    <row r="232" spans="4:4" x14ac:dyDescent="0.2">
      <c r="D232" s="181"/>
    </row>
    <row r="233" spans="4:4" x14ac:dyDescent="0.2">
      <c r="D233" s="181"/>
    </row>
    <row r="234" spans="4:4" x14ac:dyDescent="0.2">
      <c r="D234" s="181"/>
    </row>
    <row r="235" spans="4:4" x14ac:dyDescent="0.2">
      <c r="D235" s="181"/>
    </row>
    <row r="236" spans="4:4" x14ac:dyDescent="0.2">
      <c r="D236" s="181"/>
    </row>
    <row r="237" spans="4:4" x14ac:dyDescent="0.2">
      <c r="D237" s="181"/>
    </row>
    <row r="238" spans="4:4" x14ac:dyDescent="0.2">
      <c r="D238" s="181"/>
    </row>
    <row r="239" spans="4:4" x14ac:dyDescent="0.2">
      <c r="D239" s="181"/>
    </row>
    <row r="240" spans="4:4" x14ac:dyDescent="0.2">
      <c r="D240" s="181"/>
    </row>
    <row r="241" spans="4:4" x14ac:dyDescent="0.2">
      <c r="D241" s="181"/>
    </row>
    <row r="242" spans="4:4" x14ac:dyDescent="0.2">
      <c r="D242" s="181"/>
    </row>
    <row r="243" spans="4:4" x14ac:dyDescent="0.2">
      <c r="D243" s="181"/>
    </row>
    <row r="244" spans="4:4" x14ac:dyDescent="0.2">
      <c r="D244" s="181"/>
    </row>
    <row r="245" spans="4:4" x14ac:dyDescent="0.2">
      <c r="D245" s="181"/>
    </row>
    <row r="246" spans="4:4" x14ac:dyDescent="0.2">
      <c r="D246" s="181"/>
    </row>
    <row r="247" spans="4:4" x14ac:dyDescent="0.2">
      <c r="D247" s="181"/>
    </row>
    <row r="248" spans="4:4" x14ac:dyDescent="0.2">
      <c r="D248" s="181"/>
    </row>
    <row r="249" spans="4:4" x14ac:dyDescent="0.2">
      <c r="D249" s="181"/>
    </row>
    <row r="250" spans="4:4" x14ac:dyDescent="0.2">
      <c r="D250" s="181"/>
    </row>
    <row r="251" spans="4:4" x14ac:dyDescent="0.2">
      <c r="D251" s="181"/>
    </row>
    <row r="252" spans="4:4" x14ac:dyDescent="0.2">
      <c r="D252" s="181"/>
    </row>
    <row r="253" spans="4:4" x14ac:dyDescent="0.2">
      <c r="D253" s="181"/>
    </row>
    <row r="254" spans="4:4" x14ac:dyDescent="0.2">
      <c r="D254" s="181"/>
    </row>
    <row r="255" spans="4:4" x14ac:dyDescent="0.2">
      <c r="D255" s="181"/>
    </row>
    <row r="256" spans="4:4" x14ac:dyDescent="0.2">
      <c r="D256" s="181"/>
    </row>
    <row r="257" spans="4:4" x14ac:dyDescent="0.2">
      <c r="D257" s="181"/>
    </row>
    <row r="258" spans="4:4" x14ac:dyDescent="0.2">
      <c r="D258" s="181"/>
    </row>
    <row r="259" spans="4:4" x14ac:dyDescent="0.2">
      <c r="D259" s="181"/>
    </row>
    <row r="260" spans="4:4" x14ac:dyDescent="0.2">
      <c r="D260" s="181"/>
    </row>
    <row r="261" spans="4:4" x14ac:dyDescent="0.2">
      <c r="D261" s="181"/>
    </row>
    <row r="262" spans="4:4" x14ac:dyDescent="0.2">
      <c r="D262" s="181"/>
    </row>
    <row r="263" spans="4:4" x14ac:dyDescent="0.2">
      <c r="D263" s="181"/>
    </row>
    <row r="264" spans="4:4" x14ac:dyDescent="0.2">
      <c r="D264" s="181"/>
    </row>
    <row r="265" spans="4:4" x14ac:dyDescent="0.2">
      <c r="D265" s="181"/>
    </row>
    <row r="266" spans="4:4" x14ac:dyDescent="0.2">
      <c r="D266" s="181"/>
    </row>
    <row r="267" spans="4:4" x14ac:dyDescent="0.2">
      <c r="D267" s="181"/>
    </row>
    <row r="268" spans="4:4" x14ac:dyDescent="0.2">
      <c r="D268" s="181"/>
    </row>
    <row r="269" spans="4:4" x14ac:dyDescent="0.2">
      <c r="D269" s="181"/>
    </row>
    <row r="270" spans="4:4" x14ac:dyDescent="0.2">
      <c r="D270" s="181"/>
    </row>
    <row r="271" spans="4:4" x14ac:dyDescent="0.2">
      <c r="D271" s="181"/>
    </row>
    <row r="272" spans="4:4" x14ac:dyDescent="0.2">
      <c r="D272" s="181"/>
    </row>
    <row r="273" spans="4:4" x14ac:dyDescent="0.2">
      <c r="D273" s="181"/>
    </row>
    <row r="274" spans="4:4" x14ac:dyDescent="0.2">
      <c r="D274" s="181"/>
    </row>
    <row r="275" spans="4:4" x14ac:dyDescent="0.2">
      <c r="D275" s="181"/>
    </row>
    <row r="276" spans="4:4" x14ac:dyDescent="0.2">
      <c r="D276" s="181"/>
    </row>
    <row r="277" spans="4:4" x14ac:dyDescent="0.2">
      <c r="D277" s="181"/>
    </row>
    <row r="278" spans="4:4" x14ac:dyDescent="0.2">
      <c r="D278" s="181"/>
    </row>
    <row r="279" spans="4:4" x14ac:dyDescent="0.2">
      <c r="D279" s="181"/>
    </row>
    <row r="280" spans="4:4" x14ac:dyDescent="0.2">
      <c r="D280" s="181"/>
    </row>
    <row r="281" spans="4:4" x14ac:dyDescent="0.2">
      <c r="D281" s="181"/>
    </row>
    <row r="282" spans="4:4" x14ac:dyDescent="0.2">
      <c r="D282" s="181"/>
    </row>
    <row r="283" spans="4:4" x14ac:dyDescent="0.2">
      <c r="D283" s="181"/>
    </row>
    <row r="284" spans="4:4" x14ac:dyDescent="0.2">
      <c r="D284" s="181"/>
    </row>
    <row r="285" spans="4:4" x14ac:dyDescent="0.2">
      <c r="D285" s="181"/>
    </row>
    <row r="286" spans="4:4" x14ac:dyDescent="0.2">
      <c r="D286" s="181"/>
    </row>
    <row r="287" spans="4:4" x14ac:dyDescent="0.2">
      <c r="D287" s="181"/>
    </row>
    <row r="288" spans="4:4" x14ac:dyDescent="0.2">
      <c r="D288" s="181"/>
    </row>
    <row r="289" spans="4:4" x14ac:dyDescent="0.2">
      <c r="D289" s="181"/>
    </row>
    <row r="290" spans="4:4" x14ac:dyDescent="0.2">
      <c r="D290" s="181"/>
    </row>
    <row r="291" spans="4:4" x14ac:dyDescent="0.2">
      <c r="D291" s="181"/>
    </row>
    <row r="292" spans="4:4" x14ac:dyDescent="0.2">
      <c r="D292" s="181"/>
    </row>
    <row r="293" spans="4:4" x14ac:dyDescent="0.2">
      <c r="D293" s="181"/>
    </row>
    <row r="294" spans="4:4" x14ac:dyDescent="0.2">
      <c r="D294" s="181"/>
    </row>
    <row r="295" spans="4:4" x14ac:dyDescent="0.2">
      <c r="D295" s="181"/>
    </row>
    <row r="296" spans="4:4" x14ac:dyDescent="0.2">
      <c r="D296" s="181"/>
    </row>
    <row r="297" spans="4:4" x14ac:dyDescent="0.2">
      <c r="D297" s="181"/>
    </row>
    <row r="298" spans="4:4" x14ac:dyDescent="0.2">
      <c r="D298" s="181"/>
    </row>
    <row r="299" spans="4:4" x14ac:dyDescent="0.2">
      <c r="D299" s="181"/>
    </row>
    <row r="300" spans="4:4" x14ac:dyDescent="0.2">
      <c r="D300" s="181"/>
    </row>
    <row r="301" spans="4:4" x14ac:dyDescent="0.2">
      <c r="D301" s="181"/>
    </row>
    <row r="302" spans="4:4" x14ac:dyDescent="0.2">
      <c r="D302" s="181"/>
    </row>
    <row r="303" spans="4:4" x14ac:dyDescent="0.2">
      <c r="D303" s="181"/>
    </row>
    <row r="304" spans="4:4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VIRPQ/AqbstTMTICNpPVdZWzXd5wdyqJTmJBB747fPAW9wQD26T4JThutQ1JsUbBbFCm1L3qVaN0QTN5gxZsJA==" saltValue="4C4xsh3RPSvcI/I4HMM3Cg==" spinCount="100000" sheet="1"/>
  <mergeCells count="14">
    <mergeCell ref="F158:G158"/>
    <mergeCell ref="F180:G180"/>
    <mergeCell ref="F106:G106"/>
    <mergeCell ref="F120:G120"/>
    <mergeCell ref="F140:G140"/>
    <mergeCell ref="F145:G145"/>
    <mergeCell ref="C147:G147"/>
    <mergeCell ref="C150:G150"/>
    <mergeCell ref="A1:G1"/>
    <mergeCell ref="C7:G7"/>
    <mergeCell ref="F8:G8"/>
    <mergeCell ref="F45:G45"/>
    <mergeCell ref="F78:G78"/>
    <mergeCell ref="F92:G92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>
        <f>Stavba!CisloStavby</f>
        <v>0</v>
      </c>
      <c r="C1" s="31" t="str">
        <f>Stavba!NazevStavby</f>
        <v>ZŠ Petřiny jih, Modernizace elektroinstalace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60" t="s">
        <v>59</v>
      </c>
      <c r="C2" s="161" t="s">
        <v>60</v>
      </c>
      <c r="D2" s="92"/>
      <c r="E2" s="92"/>
      <c r="F2" s="92"/>
      <c r="G2" s="26" t="s">
        <v>15</v>
      </c>
      <c r="H2" s="34" t="s">
        <v>16</v>
      </c>
      <c r="O2" s="8" t="s">
        <v>72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3</v>
      </c>
      <c r="H6" s="35"/>
    </row>
    <row r="7" spans="1:15" ht="15.75" customHeight="1" x14ac:dyDescent="0.25">
      <c r="B7" s="93" t="str">
        <f>C2</f>
        <v>Tabule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126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2" t="s">
        <v>127</v>
      </c>
      <c r="B16" s="163"/>
      <c r="C16" s="163"/>
      <c r="D16" s="163"/>
      <c r="E16" s="163"/>
      <c r="F16" s="163"/>
      <c r="G16" s="163"/>
      <c r="H16" s="164"/>
      <c r="I16" s="32"/>
      <c r="J16" s="32"/>
    </row>
    <row r="17" spans="1:55" ht="12.75" customHeight="1" x14ac:dyDescent="0.2">
      <c r="A17" s="170" t="s">
        <v>128</v>
      </c>
      <c r="B17" s="171"/>
      <c r="C17" s="172"/>
      <c r="D17" s="172"/>
      <c r="E17" s="172"/>
      <c r="F17" s="172"/>
      <c r="G17" s="173"/>
      <c r="H17" s="174" t="s">
        <v>129</v>
      </c>
      <c r="I17" s="32"/>
      <c r="J17" s="32"/>
    </row>
    <row r="18" spans="1:55" ht="12.75" customHeight="1" x14ac:dyDescent="0.2">
      <c r="A18" s="168" t="s">
        <v>59</v>
      </c>
      <c r="B18" s="166" t="s">
        <v>60</v>
      </c>
      <c r="C18" s="165"/>
      <c r="D18" s="165"/>
      <c r="E18" s="165"/>
      <c r="F18" s="165"/>
      <c r="G18" s="167"/>
      <c r="H18" s="169">
        <f>'3 3 Pol'!G16</f>
        <v>0</v>
      </c>
      <c r="I18" s="32"/>
      <c r="J18" s="32"/>
      <c r="O18">
        <f>'3 3 Pol'!AN17</f>
        <v>0</v>
      </c>
      <c r="P18">
        <f>'3 3 Pol'!AO17</f>
        <v>0</v>
      </c>
    </row>
    <row r="19" spans="1:55" ht="12.75" customHeight="1" thickBot="1" x14ac:dyDescent="0.25">
      <c r="A19" s="175"/>
      <c r="B19" s="176" t="s">
        <v>131</v>
      </c>
      <c r="C19" s="177"/>
      <c r="D19" s="178" t="str">
        <f>B2</f>
        <v>3</v>
      </c>
      <c r="E19" s="177"/>
      <c r="F19" s="177"/>
      <c r="G19" s="179"/>
      <c r="H19" s="180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2" t="s">
        <v>546</v>
      </c>
      <c r="B21" s="163"/>
      <c r="C21" s="163"/>
      <c r="D21" s="208" t="s">
        <v>59</v>
      </c>
      <c r="E21" s="285" t="s">
        <v>60</v>
      </c>
      <c r="F21" s="285"/>
      <c r="G21" s="285"/>
      <c r="H21" s="285"/>
      <c r="I21" s="32"/>
      <c r="J21" s="32"/>
      <c r="BC21" s="284" t="str">
        <f>E21</f>
        <v>Tabule</v>
      </c>
    </row>
    <row r="22" spans="1:55" ht="12.75" customHeight="1" x14ac:dyDescent="0.2">
      <c r="A22" s="170" t="s">
        <v>547</v>
      </c>
      <c r="B22" s="171"/>
      <c r="C22" s="172"/>
      <c r="D22" s="172"/>
      <c r="E22" s="172"/>
      <c r="F22" s="172"/>
      <c r="G22" s="173"/>
      <c r="H22" s="174" t="s">
        <v>129</v>
      </c>
      <c r="I22" s="32"/>
      <c r="J22" s="32"/>
    </row>
    <row r="23" spans="1:55" ht="12.75" customHeight="1" x14ac:dyDescent="0.2">
      <c r="A23" s="168" t="s">
        <v>83</v>
      </c>
      <c r="B23" s="166" t="s">
        <v>86</v>
      </c>
      <c r="C23" s="165"/>
      <c r="D23" s="165"/>
      <c r="E23" s="165"/>
      <c r="F23" s="165"/>
      <c r="G23" s="167"/>
      <c r="H23" s="286">
        <f>'3 3 Pol'!F8</f>
        <v>0</v>
      </c>
      <c r="I23" s="32"/>
      <c r="J23" s="32"/>
    </row>
    <row r="24" spans="1:55" ht="12.75" customHeight="1" thickBot="1" x14ac:dyDescent="0.25">
      <c r="A24" s="175"/>
      <c r="B24" s="176" t="s">
        <v>548</v>
      </c>
      <c r="C24" s="177"/>
      <c r="D24" s="178" t="str">
        <f>D21</f>
        <v>3</v>
      </c>
      <c r="E24" s="177"/>
      <c r="F24" s="177"/>
      <c r="G24" s="179"/>
      <c r="H24" s="287">
        <f>SUM(H23:H23)</f>
        <v>0</v>
      </c>
      <c r="I24" s="32"/>
      <c r="J24" s="32"/>
    </row>
    <row r="25" spans="1:55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QnxNEfBva16hSccofIWs1pDg9376WvsONWby3C0WTtKbr5pSJashh/7YEvPBO20LHg7bBZz8Q/1ZXVNJTXLO7g==" saltValue="yvhi+oFjslwd74ZBoO+9Iw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34</vt:i4>
      </vt:variant>
    </vt:vector>
  </HeadingPairs>
  <TitlesOfParts>
    <vt:vector size="56" baseType="lpstr">
      <vt:lpstr>Uchazeč</vt:lpstr>
      <vt:lpstr>Stavba</vt:lpstr>
      <vt:lpstr>VzorObjekt</vt:lpstr>
      <vt:lpstr>VzorPolozky</vt:lpstr>
      <vt:lpstr>Rekapitulace Objekt 1</vt:lpstr>
      <vt:lpstr>1 1 Pol</vt:lpstr>
      <vt:lpstr>Rekapitulace Objekt 2</vt:lpstr>
      <vt:lpstr>2 2 Pol</vt:lpstr>
      <vt:lpstr>Rekapitulace Objekt 3</vt:lpstr>
      <vt:lpstr>3 3 Pol</vt:lpstr>
      <vt:lpstr>Rekapitulace Objekt 4</vt:lpstr>
      <vt:lpstr>4 4 Pol</vt:lpstr>
      <vt:lpstr>Rekapitulace Objekt 5</vt:lpstr>
      <vt:lpstr>5 5 Pol</vt:lpstr>
      <vt:lpstr>Rekapitulace Objekt 6</vt:lpstr>
      <vt:lpstr>6 6 Pol</vt:lpstr>
      <vt:lpstr>Rekapitulace Objekt 7</vt:lpstr>
      <vt:lpstr>7 7 Pol</vt:lpstr>
      <vt:lpstr>Rekapitulace Objekt 8</vt:lpstr>
      <vt:lpstr>8 8 Pol</vt:lpstr>
      <vt:lpstr>Rekapitulace Objekt 9</vt:lpstr>
      <vt:lpstr>9 9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'1 1 Pol'!Oblast_tisku</vt:lpstr>
      <vt:lpstr>'2 2 Pol'!Oblast_tisku</vt:lpstr>
      <vt:lpstr>'3 3 Pol'!Oblast_tisku</vt:lpstr>
      <vt:lpstr>'4 4 Pol'!Oblast_tisku</vt:lpstr>
      <vt:lpstr>'5 5 Pol'!Oblast_tisku</vt:lpstr>
      <vt:lpstr>'6 6 Pol'!Oblast_tisku</vt:lpstr>
      <vt:lpstr>'7 7 Pol'!Oblast_tisku</vt:lpstr>
      <vt:lpstr>'8 8 Pol'!Oblast_tisku</vt:lpstr>
      <vt:lpstr>'9 9 Pol'!Oblast_tisku</vt:lpstr>
      <vt:lpstr>'Rekapitulace Objekt 1'!Oblast_tisku</vt:lpstr>
      <vt:lpstr>'Rekapitulace Objekt 2'!Oblast_tisku</vt:lpstr>
      <vt:lpstr>'Rekapitulace Objekt 3'!Oblast_tisku</vt:lpstr>
      <vt:lpstr>'Rekapitulace Objekt 4'!Oblast_tisku</vt:lpstr>
      <vt:lpstr>'Rekapitulace Objekt 5'!Oblast_tisku</vt:lpstr>
      <vt:lpstr>'Rekapitulace Objekt 6'!Oblast_tisku</vt:lpstr>
      <vt:lpstr>'Rekapitulace Objekt 7'!Oblast_tisku</vt:lpstr>
      <vt:lpstr>'Rekapitulace Objekt 8'!Oblast_tisku</vt:lpstr>
      <vt:lpstr>'Rekapitulace Objekt 9'!Oblast_tisku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Dusek</dc:creator>
  <cp:lastModifiedBy>Milan Dusek</cp:lastModifiedBy>
  <cp:lastPrinted>2012-06-29T07:38:16Z</cp:lastPrinted>
  <dcterms:created xsi:type="dcterms:W3CDTF">2009-04-08T07:15:50Z</dcterms:created>
  <dcterms:modified xsi:type="dcterms:W3CDTF">2016-03-24T09:19:05Z</dcterms:modified>
</cp:coreProperties>
</file>